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80" windowWidth="5970" windowHeight="6150" activeTab="0"/>
  </bookViews>
  <sheets>
    <sheet name="TAX19-20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'TAX19-20'!$A$1:$O$431</definedName>
  </definedNames>
  <calcPr fullCalcOnLoad="1"/>
</workbook>
</file>

<file path=xl/sharedStrings.xml><?xml version="1.0" encoding="utf-8"?>
<sst xmlns="http://schemas.openxmlformats.org/spreadsheetml/2006/main" count="750" uniqueCount="49">
  <si>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</si>
  <si>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</si>
  <si>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</si>
  <si>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</si>
  <si>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</si>
  <si>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</si>
  <si>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</si>
  <si>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</si>
  <si>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</si>
  <si>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</si>
  <si>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</si>
  <si>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</si>
  <si>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</si>
  <si>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</si>
  <si>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</si>
  <si>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</si>
  <si>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</si>
  <si>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</si>
  <si>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</si>
  <si>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</si>
  <si>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</si>
  <si>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</si>
  <si>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</si>
  <si>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</si>
  <si>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</si>
  <si>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</si>
  <si>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</si>
  <si>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>FEBRUARY</t>
  </si>
  <si>
    <t>MARCH</t>
  </si>
  <si>
    <t>APRIL</t>
  </si>
  <si>
    <t>MAY</t>
  </si>
  <si>
    <t>JULY</t>
  </si>
  <si>
    <t>AUGUST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</si>
  <si>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</si>
  <si>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</si>
  <si>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</si>
  <si>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</si>
  <si>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</si>
  <si>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</si>
  <si>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</si>
  <si>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</si>
  <si>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High Denom Slots</t>
  </si>
  <si>
    <t>Craps Tables</t>
  </si>
  <si>
    <t>Craps Drop</t>
  </si>
  <si>
    <t>Roulette Tables</t>
  </si>
  <si>
    <t>Roulette Drop</t>
  </si>
  <si>
    <t># of Casinos</t>
  </si>
  <si>
    <t>SEPTEMBER</t>
  </si>
  <si>
    <t>2019-2020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</si>
</sst>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  <numFmt numFmtId="194" formatCode="#,##0.00[$%-409]* "/>
    <numFmt numFmtId="195" formatCode="#,##0.00[$%-409]"/>
    <numFmt numFmtId="196" formatCode="#,###.00"/>
    <numFmt numFmtId="197" formatCode="#,##0.0"/>
    <numFmt numFmtId="198" formatCode="#,###.00[$%-409]* 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  <numFmt numFmtId="207" formatCode="#,##0.000_);\-#,##0.000"/>
    <numFmt numFmtId="208" formatCode="#,##0.0000_);\-#,##0.0000"/>
    <numFmt numFmtId="209" formatCode="#,##0.00000_);\-#,##0.00000"/>
    <numFmt numFmtId="210" formatCode="#,##0.000000_);\-#,##0.000000"/>
    <numFmt numFmtId="211" formatCode="0.00&quot;%&quot;"/>
    <numFmt numFmtId="212" formatCode="[$$]#,##0.00"/>
    <numFmt numFmtId="213" formatCode="[$$]0.00"/>
    <numFmt numFmtId="214" formatCode="[$$]00.00"/>
    <numFmt numFmtId="215" formatCode="[$$-540A]#,##0.00"/>
    <numFmt numFmtId="216" formatCode="&quot;$&quot;#,##0.00"/>
    <numFmt numFmtId="217" formatCode="#.00"/>
  </numFmts>
  <fonts count="50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name val="Helvetica"/>
      <family val="2"/>
    </font>
    <font>
      <sz val="12"/>
      <color indexed="9"/>
      <name val="Helvetic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3" fillId="0" borderId="0" applyFont="0" applyFill="0" applyBorder="0" applyAlignment="0" applyProtection="0"/>
    <xf numFmtId="0" fontId="1" fillId="0" borderId="0">
      <alignment/>
      <protection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8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2" fillId="0" borderId="10">
      <alignment/>
      <protection locked="0"/>
    </xf>
    <xf numFmtId="0" fontId="2" fillId="0" borderId="10">
      <alignment/>
      <protection locked="0"/>
    </xf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49" fontId="3" fillId="0" borderId="0" xfId="42" applyNumberFormat="1" applyFont="1" applyFill="1" applyAlignment="1" applyProtection="1">
      <alignment horizontal="left"/>
      <protection/>
    </xf>
    <xf numFmtId="186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10" fontId="3" fillId="0" borderId="0" xfId="0" applyNumberFormat="1" applyFont="1" applyFill="1" applyAlignment="1" applyProtection="1">
      <alignment horizontal="right"/>
      <protection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3 2" xfId="48"/>
    <cellStyle name="Comma 2 4" xfId="49"/>
    <cellStyle name="Comma 2_FY 15" xfId="50"/>
    <cellStyle name="Comma 3" xfId="51"/>
    <cellStyle name="Comma 3 2" xfId="52"/>
    <cellStyle name="Comma 3 3" xfId="53"/>
    <cellStyle name="Comma 3_September" xfId="54"/>
    <cellStyle name="Comma 4" xfId="55"/>
    <cellStyle name="Comma 4 2" xfId="56"/>
    <cellStyle name="Comma 5" xfId="57"/>
    <cellStyle name="Comma 5 2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Date" xfId="65"/>
    <cellStyle name="Date 2" xfId="66"/>
    <cellStyle name="Date 2 2" xfId="67"/>
    <cellStyle name="Explanatory Text" xfId="68"/>
    <cellStyle name="F2" xfId="69"/>
    <cellStyle name="F2 2" xfId="70"/>
    <cellStyle name="F2 2 2" xfId="71"/>
    <cellStyle name="F3" xfId="72"/>
    <cellStyle name="F3 2" xfId="73"/>
    <cellStyle name="F3 2 2" xfId="74"/>
    <cellStyle name="F4" xfId="75"/>
    <cellStyle name="F4 2" xfId="76"/>
    <cellStyle name="F4 3" xfId="77"/>
    <cellStyle name="F4 3 2" xfId="78"/>
    <cellStyle name="F4 4" xfId="79"/>
    <cellStyle name="F4_FY 15" xfId="80"/>
    <cellStyle name="F5" xfId="81"/>
    <cellStyle name="F5 2" xfId="82"/>
    <cellStyle name="F5 2 2" xfId="83"/>
    <cellStyle name="F6" xfId="84"/>
    <cellStyle name="F6 2" xfId="85"/>
    <cellStyle name="F6 2 2" xfId="86"/>
    <cellStyle name="F7" xfId="87"/>
    <cellStyle name="F7 2" xfId="88"/>
    <cellStyle name="F7 2 2" xfId="89"/>
    <cellStyle name="F8" xfId="90"/>
    <cellStyle name="F8 2" xfId="91"/>
    <cellStyle name="F8 3" xfId="92"/>
    <cellStyle name="F8 3 2" xfId="93"/>
    <cellStyle name="F8 4" xfId="94"/>
    <cellStyle name="F8_FY 15" xfId="95"/>
    <cellStyle name="Fixed" xfId="96"/>
    <cellStyle name="Fixed 2" xfId="97"/>
    <cellStyle name="Fixed 2 2" xfId="98"/>
    <cellStyle name="Followed Hyperlink" xfId="99"/>
    <cellStyle name="Good" xfId="100"/>
    <cellStyle name="Heading 1" xfId="101"/>
    <cellStyle name="Heading 2" xfId="102"/>
    <cellStyle name="Heading 3" xfId="103"/>
    <cellStyle name="Heading 4" xfId="104"/>
    <cellStyle name="Heading1" xfId="105"/>
    <cellStyle name="Heading1 2" xfId="106"/>
    <cellStyle name="Heading1 2 2" xfId="107"/>
    <cellStyle name="Heading2" xfId="108"/>
    <cellStyle name="Heading2 2" xfId="109"/>
    <cellStyle name="Heading2 2 2" xfId="110"/>
    <cellStyle name="Hyperlink" xfId="111"/>
    <cellStyle name="Input" xfId="112"/>
    <cellStyle name="Linked Cell" xfId="113"/>
    <cellStyle name="Neutral" xfId="114"/>
    <cellStyle name="Normal 10" xfId="115"/>
    <cellStyle name="Normal 2" xfId="116"/>
    <cellStyle name="Normal 2 2" xfId="117"/>
    <cellStyle name="Normal 2 2 2" xfId="118"/>
    <cellStyle name="Normal 3" xfId="119"/>
    <cellStyle name="Normal 3 2" xfId="120"/>
    <cellStyle name="Normal 3 2 2" xfId="121"/>
    <cellStyle name="Normal 3 2_September" xfId="122"/>
    <cellStyle name="Normal 3 3" xfId="123"/>
    <cellStyle name="Normal 3 4" xfId="124"/>
    <cellStyle name="Normal 3 5" xfId="125"/>
    <cellStyle name="Normal 3 6" xfId="126"/>
    <cellStyle name="Normal 3_FY 15" xfId="127"/>
    <cellStyle name="Normal 4" xfId="128"/>
    <cellStyle name="Normal 4 2" xfId="129"/>
    <cellStyle name="Normal 4 2 2" xfId="130"/>
    <cellStyle name="Normal 4 2_September" xfId="131"/>
    <cellStyle name="Normal 4 3" xfId="132"/>
    <cellStyle name="Normal 4_FY 15" xfId="133"/>
    <cellStyle name="Normal 5" xfId="134"/>
    <cellStyle name="Normal 5 2" xfId="135"/>
    <cellStyle name="Normal 6" xfId="136"/>
    <cellStyle name="Normal 6 2" xfId="137"/>
    <cellStyle name="Normal 7" xfId="138"/>
    <cellStyle name="Normal 8" xfId="139"/>
    <cellStyle name="Normal 9" xfId="140"/>
    <cellStyle name="Note" xfId="141"/>
    <cellStyle name="Output" xfId="142"/>
    <cellStyle name="Percent" xfId="143"/>
    <cellStyle name="Percent 2" xfId="144"/>
    <cellStyle name="Percent 3" xfId="145"/>
    <cellStyle name="Percent 3 2" xfId="146"/>
    <cellStyle name="Percent 4" xfId="147"/>
    <cellStyle name="Percent 4 2" xfId="148"/>
    <cellStyle name="Percent 5" xfId="149"/>
    <cellStyle name="Title" xfId="150"/>
    <cellStyle name="Total" xfId="151"/>
    <cellStyle name="Total 2" xfId="152"/>
    <cellStyle name="Total 2 2" xfId="153"/>
    <cellStyle name="Warning Text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433"/>
  <sheetViews>
    <sheetView tabSelected="1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8.796875" defaultRowHeight="15"/>
  <cols>
    <col min="1" max="1" width="12.69921875" style="2" customWidth="1"/>
    <col min="2" max="2" width="13.296875" style="9" customWidth="1"/>
    <col min="3" max="15" width="13.796875" style="2" customWidth="1"/>
    <col min="16" max="191" width="9.69921875" style="2" customWidth="1"/>
    <col min="192" max="192" width="1.69921875" style="2" customWidth="1"/>
    <col min="193" max="16384" width="8.8984375" style="2" customWidth="1"/>
  </cols>
  <sheetData>
    <row r="1" spans="1:15" ht="20.25">
      <c r="A1" s="4" t="s">
        <v>48</v>
      </c>
      <c r="B1" s="5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6"/>
      <c r="B2" s="7"/>
      <c r="C2" s="1" t="s">
        <v>31</v>
      </c>
      <c r="D2" s="1" t="s">
        <v>32</v>
      </c>
      <c r="E2" s="1" t="s">
        <v>47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40</v>
      </c>
      <c r="O2" s="1" t="s">
        <v>26</v>
      </c>
    </row>
    <row r="3" spans="1:15" ht="15">
      <c r="A3" s="12" t="s">
        <v>5</v>
      </c>
      <c r="B3" s="13" t="s">
        <v>6</v>
      </c>
      <c r="C3" s="14">
        <f aca="true" t="shared" si="0" ref="C3:D5">SUM(C9+C15+C21+C27+C33+C39+C45+C51+C63+C57)</f>
        <v>12541</v>
      </c>
      <c r="D3" s="14">
        <f t="shared" si="0"/>
        <v>12533</v>
      </c>
      <c r="E3" s="14">
        <f aca="true" t="shared" si="1" ref="E3:G5">SUM(E9+E15+E21+E27+E33+E39+E45+E51+E63+E57)</f>
        <v>12519</v>
      </c>
      <c r="F3" s="14">
        <f t="shared" si="1"/>
        <v>12487</v>
      </c>
      <c r="G3" s="14">
        <f t="shared" si="1"/>
        <v>12483</v>
      </c>
      <c r="H3" s="14">
        <f aca="true" t="shared" si="2" ref="H3:N3">SUM(H9+H15+H21+H27+H33+H39+H45+H51+H63+H57)</f>
        <v>13941</v>
      </c>
      <c r="I3" s="14">
        <f t="shared" si="2"/>
        <v>13058</v>
      </c>
      <c r="J3" s="14">
        <f t="shared" si="2"/>
        <v>12262</v>
      </c>
      <c r="K3" s="14">
        <f t="shared" si="2"/>
        <v>11767</v>
      </c>
      <c r="L3" s="14">
        <f t="shared" si="2"/>
        <v>11767</v>
      </c>
      <c r="M3" s="14">
        <f t="shared" si="2"/>
        <v>11767</v>
      </c>
      <c r="N3" s="14">
        <f t="shared" si="2"/>
        <v>9279</v>
      </c>
      <c r="O3" s="14">
        <f>SUM(C3:N3)</f>
        <v>146404</v>
      </c>
    </row>
    <row r="4" spans="1:15" ht="15">
      <c r="A4" s="12" t="s">
        <v>5</v>
      </c>
      <c r="B4" s="13" t="s">
        <v>7</v>
      </c>
      <c r="C4" s="15">
        <f t="shared" si="0"/>
        <v>884257054.33</v>
      </c>
      <c r="D4" s="15">
        <f t="shared" si="0"/>
        <v>878688046.0099999</v>
      </c>
      <c r="E4" s="15">
        <f t="shared" si="1"/>
        <v>844863925.8</v>
      </c>
      <c r="F4" s="15">
        <f t="shared" si="1"/>
        <v>751309493.78</v>
      </c>
      <c r="G4" s="15">
        <f t="shared" si="1"/>
        <v>770741126.4799999</v>
      </c>
      <c r="H4" s="15">
        <f aca="true" t="shared" si="3" ref="H4:N4">SUM(H10+H16+H22+H28+H34+H40+H46+H52+H64+H58)</f>
        <v>760159577.9200001</v>
      </c>
      <c r="I4" s="15">
        <f t="shared" si="3"/>
        <v>810762675.6999999</v>
      </c>
      <c r="J4" s="15">
        <f t="shared" si="3"/>
        <v>721189077.73</v>
      </c>
      <c r="K4" s="15">
        <f t="shared" si="3"/>
        <v>374104860.94</v>
      </c>
      <c r="L4" s="15">
        <f t="shared" si="3"/>
        <v>0</v>
      </c>
      <c r="M4" s="15">
        <f t="shared" si="3"/>
        <v>0</v>
      </c>
      <c r="N4" s="15">
        <f t="shared" si="3"/>
        <v>427826105.66999996</v>
      </c>
      <c r="O4" s="15">
        <f>SUM(C4:N4)</f>
        <v>7223901944.36</v>
      </c>
    </row>
    <row r="5" spans="1:15" ht="15">
      <c r="A5" s="12" t="s">
        <v>5</v>
      </c>
      <c r="B5" s="13" t="s">
        <v>0</v>
      </c>
      <c r="C5" s="15">
        <f t="shared" si="0"/>
        <v>65994302.910000004</v>
      </c>
      <c r="D5" s="15">
        <f t="shared" si="0"/>
        <v>66655482.77</v>
      </c>
      <c r="E5" s="15">
        <f t="shared" si="1"/>
        <v>62989467.669999994</v>
      </c>
      <c r="F5" s="15">
        <f t="shared" si="1"/>
        <v>56264250.16999999</v>
      </c>
      <c r="G5" s="15">
        <f t="shared" si="1"/>
        <v>58035831.90999999</v>
      </c>
      <c r="H5" s="15">
        <f aca="true" t="shared" si="4" ref="H5:N5">SUM(H11+H17+H23+H29+H35+H41+H47+H53+H65+H59)</f>
        <v>57951000.85000001</v>
      </c>
      <c r="I5" s="15">
        <f t="shared" si="4"/>
        <v>59693365.57</v>
      </c>
      <c r="J5" s="15">
        <f t="shared" si="4"/>
        <v>55789765.99</v>
      </c>
      <c r="K5" s="15">
        <f t="shared" si="4"/>
        <v>27456205.759999998</v>
      </c>
      <c r="L5" s="15">
        <f t="shared" si="4"/>
        <v>0</v>
      </c>
      <c r="M5" s="15">
        <f t="shared" si="4"/>
        <v>0</v>
      </c>
      <c r="N5" s="15">
        <f t="shared" si="4"/>
        <v>31771290.840000004</v>
      </c>
      <c r="O5" s="15">
        <f>SUM(C5:N5)</f>
        <v>542600964.4399999</v>
      </c>
    </row>
    <row r="6" spans="1:15" ht="15">
      <c r="A6" s="12" t="s">
        <v>5</v>
      </c>
      <c r="B6" s="13" t="s">
        <v>8</v>
      </c>
      <c r="C6" s="15">
        <f aca="true" t="shared" si="5" ref="C6:O6">IF(C107=0,0,(C5/C3/C107))</f>
        <v>169.75109488619265</v>
      </c>
      <c r="D6" s="15">
        <f t="shared" si="5"/>
        <v>171.56122744342036</v>
      </c>
      <c r="E6" s="15">
        <f t="shared" si="5"/>
        <v>170.2972452628927</v>
      </c>
      <c r="F6" s="15">
        <f t="shared" si="5"/>
        <v>145.34922815211686</v>
      </c>
      <c r="G6" s="15">
        <f t="shared" si="5"/>
        <v>154.97298168175382</v>
      </c>
      <c r="H6" s="15">
        <f t="shared" si="5"/>
        <v>134.09275691797924</v>
      </c>
      <c r="I6" s="15">
        <f t="shared" si="5"/>
        <v>162.81705277193217</v>
      </c>
      <c r="J6" s="15">
        <f t="shared" si="5"/>
        <v>156.88998810454504</v>
      </c>
      <c r="K6" s="15">
        <f t="shared" si="5"/>
        <v>145.83265573213222</v>
      </c>
      <c r="L6" s="15">
        <f t="shared" si="5"/>
        <v>0</v>
      </c>
      <c r="M6" s="15">
        <f t="shared" si="5"/>
        <v>0</v>
      </c>
      <c r="N6" s="15">
        <f t="shared" si="5"/>
        <v>241.43585822411237</v>
      </c>
      <c r="O6" s="15">
        <f t="shared" si="5"/>
        <v>164.06380176423076</v>
      </c>
    </row>
    <row r="7" spans="1:15" ht="15">
      <c r="A7" s="12" t="s">
        <v>5</v>
      </c>
      <c r="B7" s="13" t="s">
        <v>9</v>
      </c>
      <c r="C7" s="28">
        <f aca="true" t="shared" si="6" ref="C7:O7">IF(C4=0,0,(C5/C4))</f>
        <v>0.0746324867716252</v>
      </c>
      <c r="D7" s="28">
        <f t="shared" si="6"/>
        <v>0.07585796014031745</v>
      </c>
      <c r="E7" s="28">
        <f t="shared" si="6"/>
        <v>0.07455575477477677</v>
      </c>
      <c r="F7" s="28">
        <f t="shared" si="6"/>
        <v>0.07488824597027574</v>
      </c>
      <c r="G7" s="28">
        <f t="shared" si="6"/>
        <v>0.07529873509546785</v>
      </c>
      <c r="H7" s="28">
        <f t="shared" si="6"/>
        <v>0.07623530970769249</v>
      </c>
      <c r="I7" s="28">
        <f t="shared" si="6"/>
        <v>0.07362618847551372</v>
      </c>
      <c r="J7" s="28">
        <f t="shared" si="6"/>
        <v>0.07735802955530431</v>
      </c>
      <c r="K7" s="28">
        <f t="shared" si="6"/>
        <v>0.07339173752250042</v>
      </c>
      <c r="L7" s="28">
        <f t="shared" si="6"/>
        <v>0</v>
      </c>
      <c r="M7" s="28">
        <f t="shared" si="6"/>
        <v>0</v>
      </c>
      <c r="N7" s="28">
        <f t="shared" si="6"/>
        <v>0.07426216030049022</v>
      </c>
      <c r="O7" s="28">
        <f t="shared" si="6"/>
        <v>0.0751118950145262</v>
      </c>
    </row>
    <row r="8" spans="1:15" ht="15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5">
      <c r="A9" s="12" t="s">
        <v>5</v>
      </c>
      <c r="B9" s="21" t="s">
        <v>33</v>
      </c>
      <c r="C9" s="14">
        <f aca="true" t="shared" si="7" ref="C9:N9">SUM(C117+C225+C333)</f>
        <v>7119</v>
      </c>
      <c r="D9" s="14">
        <f t="shared" si="7"/>
        <v>7090</v>
      </c>
      <c r="E9" s="14">
        <f>SUM(E117+E225+E333)</f>
        <v>7067</v>
      </c>
      <c r="F9" s="14">
        <f t="shared" si="7"/>
        <v>7025</v>
      </c>
      <c r="G9" s="14">
        <f>SUM(G117+G225+G333)</f>
        <v>7029</v>
      </c>
      <c r="H9" s="14">
        <f t="shared" si="7"/>
        <v>8000</v>
      </c>
      <c r="I9" s="14">
        <f t="shared" si="7"/>
        <v>7335</v>
      </c>
      <c r="J9" s="14">
        <f t="shared" si="7"/>
        <v>6869</v>
      </c>
      <c r="K9" s="14">
        <f t="shared" si="7"/>
        <v>6566</v>
      </c>
      <c r="L9" s="14">
        <f t="shared" si="7"/>
        <v>6567</v>
      </c>
      <c r="M9" s="14">
        <f t="shared" si="7"/>
        <v>6566</v>
      </c>
      <c r="N9" s="14">
        <f t="shared" si="7"/>
        <v>5201</v>
      </c>
      <c r="O9" s="14">
        <f>SUM(C9:N9)</f>
        <v>82434</v>
      </c>
    </row>
    <row r="10" spans="1:15" ht="15">
      <c r="A10" s="12" t="s">
        <v>5</v>
      </c>
      <c r="B10" s="13" t="s">
        <v>7</v>
      </c>
      <c r="C10" s="15">
        <f aca="true" t="shared" si="8" ref="C10:N10">SUM(C118+C226+C334)</f>
        <v>367908799.23</v>
      </c>
      <c r="D10" s="15">
        <f t="shared" si="8"/>
        <v>371400036.40999997</v>
      </c>
      <c r="E10" s="15">
        <f>SUM(E118+E226+E334)</f>
        <v>356186623.93</v>
      </c>
      <c r="F10" s="15">
        <f t="shared" si="8"/>
        <v>312837153.67</v>
      </c>
      <c r="G10" s="15">
        <f>SUM(G118+G226+G334)</f>
        <v>320547840.47999996</v>
      </c>
      <c r="H10" s="15">
        <f t="shared" si="8"/>
        <v>317470073.05</v>
      </c>
      <c r="I10" s="15">
        <f t="shared" si="8"/>
        <v>335055690.04999995</v>
      </c>
      <c r="J10" s="15">
        <f t="shared" si="8"/>
        <v>308885848.26</v>
      </c>
      <c r="K10" s="15">
        <f t="shared" si="8"/>
        <v>162448461.32</v>
      </c>
      <c r="L10" s="15">
        <f t="shared" si="8"/>
        <v>0</v>
      </c>
      <c r="M10" s="15">
        <f t="shared" si="8"/>
        <v>0</v>
      </c>
      <c r="N10" s="15">
        <f t="shared" si="8"/>
        <v>185358774.53</v>
      </c>
      <c r="O10" s="15">
        <f>SUM(C10:N10)</f>
        <v>3038099300.9300003</v>
      </c>
    </row>
    <row r="11" spans="1:15" ht="15">
      <c r="A11" s="12" t="s">
        <v>5</v>
      </c>
      <c r="B11" s="13" t="s">
        <v>0</v>
      </c>
      <c r="C11" s="15">
        <f aca="true" t="shared" si="9" ref="C11:N11">SUM(C119+C227+C335)</f>
        <v>35875248.55</v>
      </c>
      <c r="D11" s="15">
        <f t="shared" si="9"/>
        <v>36095960.480000004</v>
      </c>
      <c r="E11" s="15">
        <f>SUM(E119+E227+E335)</f>
        <v>34571532</v>
      </c>
      <c r="F11" s="15">
        <f t="shared" si="9"/>
        <v>30464235.639999997</v>
      </c>
      <c r="G11" s="15">
        <f>SUM(G119+G227+G335)</f>
        <v>31640098.8</v>
      </c>
      <c r="H11" s="15">
        <f t="shared" si="9"/>
        <v>31159623.630000003</v>
      </c>
      <c r="I11" s="15">
        <f t="shared" si="9"/>
        <v>32516389.830000002</v>
      </c>
      <c r="J11" s="15">
        <f t="shared" si="9"/>
        <v>30209534.740000002</v>
      </c>
      <c r="K11" s="15">
        <f t="shared" si="9"/>
        <v>15270422.48</v>
      </c>
      <c r="L11" s="15">
        <f t="shared" si="9"/>
        <v>0</v>
      </c>
      <c r="M11" s="15">
        <f t="shared" si="9"/>
        <v>0</v>
      </c>
      <c r="N11" s="15">
        <f t="shared" si="9"/>
        <v>17502611.98</v>
      </c>
      <c r="O11" s="15">
        <f>SUM(C11:N11)</f>
        <v>295305658.13000005</v>
      </c>
    </row>
    <row r="12" spans="1:15" ht="15">
      <c r="A12" s="12" t="s">
        <v>5</v>
      </c>
      <c r="B12" s="13" t="s">
        <v>8</v>
      </c>
      <c r="C12" s="15">
        <f>IF(C107=0,0,(C11/C9/C107))</f>
        <v>162.56020259278895</v>
      </c>
      <c r="D12" s="15">
        <f aca="true" t="shared" si="10" ref="D12:O12">IF(D107=0,0,(D11/D9/D107))</f>
        <v>164.2293119796169</v>
      </c>
      <c r="E12" s="15">
        <f t="shared" si="10"/>
        <v>165.57427349217926</v>
      </c>
      <c r="F12" s="15">
        <f t="shared" si="10"/>
        <v>139.88858059924232</v>
      </c>
      <c r="G12" s="15">
        <f t="shared" si="10"/>
        <v>150.0455199886186</v>
      </c>
      <c r="H12" s="15">
        <f t="shared" si="10"/>
        <v>125.64364366935484</v>
      </c>
      <c r="I12" s="15">
        <f t="shared" si="10"/>
        <v>157.88929706137773</v>
      </c>
      <c r="J12" s="15">
        <f t="shared" si="10"/>
        <v>151.65352955055448</v>
      </c>
      <c r="K12" s="15">
        <f t="shared" si="10"/>
        <v>145.3550723423698</v>
      </c>
      <c r="L12" s="15">
        <f t="shared" si="10"/>
        <v>0</v>
      </c>
      <c r="M12" s="15">
        <f t="shared" si="10"/>
        <v>0</v>
      </c>
      <c r="N12" s="15">
        <f t="shared" si="10"/>
        <v>237.2925470200504</v>
      </c>
      <c r="O12" s="15">
        <f t="shared" si="10"/>
        <v>158.58077884840205</v>
      </c>
    </row>
    <row r="13" spans="1:15" ht="15">
      <c r="A13" s="12" t="s">
        <v>5</v>
      </c>
      <c r="B13" s="13" t="s">
        <v>9</v>
      </c>
      <c r="C13" s="28">
        <f aca="true" t="shared" si="11" ref="C13:O13">IF(C10=0,0,(C11/C10))</f>
        <v>0.09751125448775257</v>
      </c>
      <c r="D13" s="28">
        <f t="shared" si="11"/>
        <v>0.09718889860353315</v>
      </c>
      <c r="E13" s="28">
        <f t="shared" si="11"/>
        <v>0.0970601636258924</v>
      </c>
      <c r="F13" s="28">
        <f t="shared" si="11"/>
        <v>0.09738049104019006</v>
      </c>
      <c r="G13" s="28">
        <f t="shared" si="11"/>
        <v>0.09870632337632027</v>
      </c>
      <c r="H13" s="28">
        <f t="shared" si="11"/>
        <v>0.09814979828064774</v>
      </c>
      <c r="I13" s="28">
        <f t="shared" si="11"/>
        <v>0.09704771712770381</v>
      </c>
      <c r="J13" s="28">
        <f t="shared" si="11"/>
        <v>0.09780161477184796</v>
      </c>
      <c r="K13" s="28">
        <f t="shared" si="11"/>
        <v>0.09400164431178867</v>
      </c>
      <c r="L13" s="28">
        <f t="shared" si="11"/>
        <v>0</v>
      </c>
      <c r="M13" s="28">
        <f t="shared" si="11"/>
        <v>0</v>
      </c>
      <c r="N13" s="28">
        <f t="shared" si="11"/>
        <v>0.09442559179828432</v>
      </c>
      <c r="O13" s="28">
        <f t="shared" si="11"/>
        <v>0.09720079196871652</v>
      </c>
    </row>
    <row r="14" spans="1:15" ht="15" customHeigh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">
      <c r="A15" s="12" t="s">
        <v>5</v>
      </c>
      <c r="B15" s="21" t="s">
        <v>10</v>
      </c>
      <c r="C15" s="14">
        <f aca="true" t="shared" si="12" ref="C15:N15">SUM(C123+C231+C339)</f>
        <v>330</v>
      </c>
      <c r="D15" s="14">
        <f t="shared" si="12"/>
        <v>332</v>
      </c>
      <c r="E15" s="14">
        <f>SUM(E123+E231+E339)</f>
        <v>332</v>
      </c>
      <c r="F15" s="14">
        <f t="shared" si="12"/>
        <v>338</v>
      </c>
      <c r="G15" s="14">
        <f>SUM(G123+G231+G339)</f>
        <v>338</v>
      </c>
      <c r="H15" s="14">
        <f t="shared" si="12"/>
        <v>341</v>
      </c>
      <c r="I15" s="14">
        <f t="shared" si="12"/>
        <v>347</v>
      </c>
      <c r="J15" s="14">
        <f t="shared" si="12"/>
        <v>324</v>
      </c>
      <c r="K15" s="14">
        <f t="shared" si="12"/>
        <v>305</v>
      </c>
      <c r="L15" s="14">
        <f t="shared" si="12"/>
        <v>315</v>
      </c>
      <c r="M15" s="14">
        <f t="shared" si="12"/>
        <v>316</v>
      </c>
      <c r="N15" s="14">
        <f t="shared" si="12"/>
        <v>242</v>
      </c>
      <c r="O15" s="14">
        <f>SUM(C15:N15)</f>
        <v>3860</v>
      </c>
    </row>
    <row r="16" spans="1:15" ht="15">
      <c r="A16" s="12" t="s">
        <v>5</v>
      </c>
      <c r="B16" s="13" t="s">
        <v>7</v>
      </c>
      <c r="C16" s="15">
        <f aca="true" t="shared" si="13" ref="C16:N16">SUM(C124+C232+C340)</f>
        <v>20275974.619999997</v>
      </c>
      <c r="D16" s="15">
        <f t="shared" si="13"/>
        <v>19548402.73</v>
      </c>
      <c r="E16" s="15">
        <f>SUM(E124+E232+E340)</f>
        <v>18408507.8</v>
      </c>
      <c r="F16" s="15">
        <f t="shared" si="13"/>
        <v>18134855.46</v>
      </c>
      <c r="G16" s="15">
        <f>SUM(G124+G232+G340)</f>
        <v>19133615.450000003</v>
      </c>
      <c r="H16" s="15">
        <f t="shared" si="13"/>
        <v>18236920.68</v>
      </c>
      <c r="I16" s="15">
        <f t="shared" si="13"/>
        <v>19166359.15</v>
      </c>
      <c r="J16" s="15">
        <f t="shared" si="13"/>
        <v>16606661.37</v>
      </c>
      <c r="K16" s="15">
        <f t="shared" si="13"/>
        <v>8954003.51</v>
      </c>
      <c r="L16" s="15">
        <f t="shared" si="13"/>
        <v>0</v>
      </c>
      <c r="M16" s="15">
        <f t="shared" si="13"/>
        <v>0</v>
      </c>
      <c r="N16" s="15">
        <f t="shared" si="13"/>
        <v>8978972.96</v>
      </c>
      <c r="O16" s="15">
        <f>SUM(C16:N16)</f>
        <v>167444273.73</v>
      </c>
    </row>
    <row r="17" spans="1:15" ht="15">
      <c r="A17" s="12" t="s">
        <v>5</v>
      </c>
      <c r="B17" s="13" t="s">
        <v>0</v>
      </c>
      <c r="C17" s="15">
        <f aca="true" t="shared" si="14" ref="C17:N17">SUM(C125+C233+C341)</f>
        <v>1375793.09</v>
      </c>
      <c r="D17" s="15">
        <f t="shared" si="14"/>
        <v>1328768.13</v>
      </c>
      <c r="E17" s="15">
        <f>SUM(E125+E233+E341)</f>
        <v>1340633.5999999999</v>
      </c>
      <c r="F17" s="15">
        <f t="shared" si="14"/>
        <v>1194678.61</v>
      </c>
      <c r="G17" s="15">
        <f>SUM(G125+G233+G341)</f>
        <v>1231171.97</v>
      </c>
      <c r="H17" s="15">
        <f t="shared" si="14"/>
        <v>1198483.0499999998</v>
      </c>
      <c r="I17" s="15">
        <f t="shared" si="14"/>
        <v>1254991.07</v>
      </c>
      <c r="J17" s="15">
        <f t="shared" si="14"/>
        <v>1143543.09</v>
      </c>
      <c r="K17" s="15">
        <f t="shared" si="14"/>
        <v>610221.14</v>
      </c>
      <c r="L17" s="15">
        <f t="shared" si="14"/>
        <v>0</v>
      </c>
      <c r="M17" s="15">
        <f t="shared" si="14"/>
        <v>0</v>
      </c>
      <c r="N17" s="15">
        <f t="shared" si="14"/>
        <v>591304.76</v>
      </c>
      <c r="O17" s="15">
        <f>SUM(C17:N17)</f>
        <v>11269588.51</v>
      </c>
    </row>
    <row r="18" spans="1:15" ht="15">
      <c r="A18" s="12" t="s">
        <v>5</v>
      </c>
      <c r="B18" s="13" t="s">
        <v>8</v>
      </c>
      <c r="C18" s="15">
        <f>IF(C107=0,0,(C17/C15/C107))</f>
        <v>134.48612805474096</v>
      </c>
      <c r="D18" s="15">
        <f aca="true" t="shared" si="15" ref="D18:O18">IF(D107=0,0,(D17/D15/D107))</f>
        <v>129.10689176059074</v>
      </c>
      <c r="E18" s="15">
        <f t="shared" si="15"/>
        <v>136.67256348470804</v>
      </c>
      <c r="F18" s="15">
        <f t="shared" si="15"/>
        <v>114.01780969650697</v>
      </c>
      <c r="G18" s="15">
        <f t="shared" si="15"/>
        <v>121.4173540433925</v>
      </c>
      <c r="H18" s="15">
        <f t="shared" si="15"/>
        <v>113.3746145113991</v>
      </c>
      <c r="I18" s="15">
        <f t="shared" si="15"/>
        <v>128.81357948758438</v>
      </c>
      <c r="J18" s="15">
        <f t="shared" si="15"/>
        <v>121.70530970625799</v>
      </c>
      <c r="K18" s="15">
        <f t="shared" si="15"/>
        <v>125.0453155737705</v>
      </c>
      <c r="L18" s="15">
        <f t="shared" si="15"/>
        <v>0</v>
      </c>
      <c r="M18" s="15">
        <f t="shared" si="15"/>
        <v>0</v>
      </c>
      <c r="N18" s="15">
        <f t="shared" si="15"/>
        <v>172.29159673659674</v>
      </c>
      <c r="O18" s="15">
        <f t="shared" si="15"/>
        <v>129.2426654970133</v>
      </c>
    </row>
    <row r="19" spans="1:15" ht="15">
      <c r="A19" s="12" t="s">
        <v>5</v>
      </c>
      <c r="B19" s="13" t="s">
        <v>9</v>
      </c>
      <c r="C19" s="28">
        <f aca="true" t="shared" si="16" ref="C19:O19">IF(C16=0,0,(C17/C16))</f>
        <v>0.06785336418023195</v>
      </c>
      <c r="D19" s="28">
        <f t="shared" si="16"/>
        <v>0.06797323281869996</v>
      </c>
      <c r="E19" s="28">
        <f t="shared" si="16"/>
        <v>0.07282684802947471</v>
      </c>
      <c r="F19" s="28">
        <f t="shared" si="16"/>
        <v>0.06587748177177917</v>
      </c>
      <c r="G19" s="28">
        <f t="shared" si="16"/>
        <v>0.06434601830570394</v>
      </c>
      <c r="H19" s="28">
        <f t="shared" si="16"/>
        <v>0.06571740213326407</v>
      </c>
      <c r="I19" s="28">
        <f t="shared" si="16"/>
        <v>0.06547884552189455</v>
      </c>
      <c r="J19" s="28">
        <f t="shared" si="16"/>
        <v>0.06886050510223658</v>
      </c>
      <c r="K19" s="28">
        <f t="shared" si="16"/>
        <v>0.06815064784355887</v>
      </c>
      <c r="L19" s="28">
        <f t="shared" si="16"/>
        <v>0</v>
      </c>
      <c r="M19" s="28">
        <f t="shared" si="16"/>
        <v>0</v>
      </c>
      <c r="N19" s="28">
        <f t="shared" si="16"/>
        <v>0.06585438698102505</v>
      </c>
      <c r="O19" s="28">
        <f t="shared" si="16"/>
        <v>0.06730351691913902</v>
      </c>
    </row>
    <row r="20" spans="1:15" ht="15">
      <c r="A20" s="18"/>
      <c r="B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>
      <c r="A21" s="12" t="s">
        <v>5</v>
      </c>
      <c r="B21" s="21" t="s">
        <v>11</v>
      </c>
      <c r="C21" s="14">
        <f aca="true" t="shared" si="17" ref="C21:N21">SUM(C129+C237+C345)</f>
        <v>44</v>
      </c>
      <c r="D21" s="14">
        <f t="shared" si="17"/>
        <v>46</v>
      </c>
      <c r="E21" s="14">
        <f>SUM(E129+E237+E345)</f>
        <v>54</v>
      </c>
      <c r="F21" s="14">
        <f t="shared" si="17"/>
        <v>54</v>
      </c>
      <c r="G21" s="14">
        <f>SUM(G129+G237+G345)</f>
        <v>54</v>
      </c>
      <c r="H21" s="14">
        <f t="shared" si="17"/>
        <v>55</v>
      </c>
      <c r="I21" s="14">
        <f t="shared" si="17"/>
        <v>56</v>
      </c>
      <c r="J21" s="14">
        <f t="shared" si="17"/>
        <v>55</v>
      </c>
      <c r="K21" s="14">
        <f t="shared" si="17"/>
        <v>51</v>
      </c>
      <c r="L21" s="14">
        <f t="shared" si="17"/>
        <v>51</v>
      </c>
      <c r="M21" s="14">
        <f t="shared" si="17"/>
        <v>51</v>
      </c>
      <c r="N21" s="14">
        <f t="shared" si="17"/>
        <v>47</v>
      </c>
      <c r="O21" s="14">
        <f>SUM(C21:N21)</f>
        <v>618</v>
      </c>
    </row>
    <row r="22" spans="1:15" ht="15">
      <c r="A22" s="12" t="s">
        <v>5</v>
      </c>
      <c r="B22" s="13" t="s">
        <v>7</v>
      </c>
      <c r="C22" s="15">
        <f aca="true" t="shared" si="18" ref="C22:N22">SUM(C130+C238+C346)</f>
        <v>5837103.91</v>
      </c>
      <c r="D22" s="15">
        <f t="shared" si="18"/>
        <v>6780629.45</v>
      </c>
      <c r="E22" s="15">
        <f>SUM(E130+E238+E346)</f>
        <v>6568904.17</v>
      </c>
      <c r="F22" s="15">
        <f t="shared" si="18"/>
        <v>5875108.47</v>
      </c>
      <c r="G22" s="15">
        <f>SUM(G130+G238+G346)</f>
        <v>6256052.95</v>
      </c>
      <c r="H22" s="15">
        <f t="shared" si="18"/>
        <v>6668416.3</v>
      </c>
      <c r="I22" s="15">
        <f t="shared" si="18"/>
        <v>6154835.69</v>
      </c>
      <c r="J22" s="15">
        <f t="shared" si="18"/>
        <v>6114501.34</v>
      </c>
      <c r="K22" s="15">
        <f t="shared" si="18"/>
        <v>2853491.77</v>
      </c>
      <c r="L22" s="15">
        <f t="shared" si="18"/>
        <v>0</v>
      </c>
      <c r="M22" s="15">
        <f t="shared" si="18"/>
        <v>0</v>
      </c>
      <c r="N22" s="15">
        <f t="shared" si="18"/>
        <v>2947321.2</v>
      </c>
      <c r="O22" s="15">
        <f>SUM(C22:N22)</f>
        <v>56056365.25000001</v>
      </c>
    </row>
    <row r="23" spans="1:15" ht="15">
      <c r="A23" s="12" t="s">
        <v>5</v>
      </c>
      <c r="B23" s="13" t="s">
        <v>0</v>
      </c>
      <c r="C23" s="15">
        <f aca="true" t="shared" si="19" ref="C23:N23">SUM(C131+C239+C347)</f>
        <v>342897.61</v>
      </c>
      <c r="D23" s="15">
        <f t="shared" si="19"/>
        <v>314711.34</v>
      </c>
      <c r="E23" s="15">
        <f>SUM(E131+E239+E347)</f>
        <v>319271.39</v>
      </c>
      <c r="F23" s="15">
        <f t="shared" si="19"/>
        <v>308899.62</v>
      </c>
      <c r="G23" s="15">
        <f>SUM(G131+G239+G347)</f>
        <v>453418.57</v>
      </c>
      <c r="H23" s="15">
        <f t="shared" si="19"/>
        <v>447830.16</v>
      </c>
      <c r="I23" s="15">
        <f t="shared" si="19"/>
        <v>330586.15</v>
      </c>
      <c r="J23" s="15">
        <f t="shared" si="19"/>
        <v>407479.71</v>
      </c>
      <c r="K23" s="15">
        <f t="shared" si="19"/>
        <v>97954.33</v>
      </c>
      <c r="L23" s="15">
        <f t="shared" si="19"/>
        <v>0</v>
      </c>
      <c r="M23" s="15">
        <f t="shared" si="19"/>
        <v>0</v>
      </c>
      <c r="N23" s="15">
        <f t="shared" si="19"/>
        <v>139634.54</v>
      </c>
      <c r="O23" s="15">
        <f>SUM(C23:N23)</f>
        <v>3162683.42</v>
      </c>
    </row>
    <row r="24" spans="1:15" ht="15">
      <c r="A24" s="12" t="s">
        <v>5</v>
      </c>
      <c r="B24" s="13" t="s">
        <v>8</v>
      </c>
      <c r="C24" s="15">
        <f>IF(C107=0,0,(C23/C21/C107))</f>
        <v>251.39120967741934</v>
      </c>
      <c r="D24" s="15">
        <f aca="true" t="shared" si="20" ref="D24:O24">IF(D107=0,0,(D23/D21/D107))</f>
        <v>220.69518934081347</v>
      </c>
      <c r="E24" s="15">
        <f t="shared" si="20"/>
        <v>200.11312193732195</v>
      </c>
      <c r="F24" s="15">
        <f t="shared" si="20"/>
        <v>184.5278494623656</v>
      </c>
      <c r="G24" s="15">
        <f t="shared" si="20"/>
        <v>279.88800617283954</v>
      </c>
      <c r="H24" s="15">
        <f t="shared" si="20"/>
        <v>262.6569853372434</v>
      </c>
      <c r="I24" s="15">
        <f t="shared" si="20"/>
        <v>210.25537915851274</v>
      </c>
      <c r="J24" s="15">
        <f t="shared" si="20"/>
        <v>255.47317241379312</v>
      </c>
      <c r="K24" s="15">
        <f t="shared" si="20"/>
        <v>120.04207107843138</v>
      </c>
      <c r="L24" s="15">
        <f t="shared" si="20"/>
        <v>0</v>
      </c>
      <c r="M24" s="15">
        <f t="shared" si="20"/>
        <v>0</v>
      </c>
      <c r="N24" s="15">
        <f t="shared" si="20"/>
        <v>209.48989907255864</v>
      </c>
      <c r="O24" s="15">
        <f t="shared" si="20"/>
        <v>226.54391368293034</v>
      </c>
    </row>
    <row r="25" spans="1:15" ht="15">
      <c r="A25" s="12" t="s">
        <v>5</v>
      </c>
      <c r="B25" s="13" t="s">
        <v>9</v>
      </c>
      <c r="C25" s="28">
        <f aca="true" t="shared" si="21" ref="C25:O25">IF(C22=0,0,(C23/C22))</f>
        <v>0.058744475905689326</v>
      </c>
      <c r="D25" s="28">
        <f t="shared" si="21"/>
        <v>0.0464132927954056</v>
      </c>
      <c r="E25" s="28">
        <f t="shared" si="21"/>
        <v>0.04860344765845473</v>
      </c>
      <c r="F25" s="28">
        <f t="shared" si="21"/>
        <v>0.05257768798266971</v>
      </c>
      <c r="G25" s="28">
        <f t="shared" si="21"/>
        <v>0.07247677946843464</v>
      </c>
      <c r="H25" s="28">
        <f t="shared" si="21"/>
        <v>0.06715689900763994</v>
      </c>
      <c r="I25" s="28">
        <f t="shared" si="21"/>
        <v>0.05371161256784095</v>
      </c>
      <c r="J25" s="28">
        <f t="shared" si="21"/>
        <v>0.06664152763109871</v>
      </c>
      <c r="K25" s="28">
        <f t="shared" si="21"/>
        <v>0.03432788243156559</v>
      </c>
      <c r="L25" s="28">
        <f t="shared" si="21"/>
        <v>0</v>
      </c>
      <c r="M25" s="28">
        <f t="shared" si="21"/>
        <v>0</v>
      </c>
      <c r="N25" s="28">
        <f t="shared" si="21"/>
        <v>0.04737676368629249</v>
      </c>
      <c r="O25" s="28">
        <f t="shared" si="21"/>
        <v>0.056419701953472616</v>
      </c>
    </row>
    <row r="26" spans="1:15" ht="15">
      <c r="A26" s="18"/>
      <c r="B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>
      <c r="A27" s="12" t="s">
        <v>5</v>
      </c>
      <c r="B27" s="21" t="s">
        <v>12</v>
      </c>
      <c r="C27" s="14">
        <f aca="true" t="shared" si="22" ref="C27:N27">SUM(C135+C243+C351)</f>
        <v>671</v>
      </c>
      <c r="D27" s="14">
        <f t="shared" si="22"/>
        <v>671</v>
      </c>
      <c r="E27" s="14">
        <f>SUM(E135+E243+E351)</f>
        <v>678</v>
      </c>
      <c r="F27" s="14">
        <f t="shared" si="22"/>
        <v>677</v>
      </c>
      <c r="G27" s="14">
        <f>SUM(G135+G243+G351)</f>
        <v>676</v>
      </c>
      <c r="H27" s="14">
        <f t="shared" si="22"/>
        <v>711</v>
      </c>
      <c r="I27" s="14">
        <f t="shared" si="22"/>
        <v>720</v>
      </c>
      <c r="J27" s="14">
        <f t="shared" si="22"/>
        <v>672</v>
      </c>
      <c r="K27" s="14">
        <f t="shared" si="22"/>
        <v>645</v>
      </c>
      <c r="L27" s="14">
        <f t="shared" si="22"/>
        <v>646</v>
      </c>
      <c r="M27" s="14">
        <f t="shared" si="22"/>
        <v>634</v>
      </c>
      <c r="N27" s="14">
        <f t="shared" si="22"/>
        <v>488</v>
      </c>
      <c r="O27" s="14">
        <f>SUM(C27:N27)</f>
        <v>7889</v>
      </c>
    </row>
    <row r="28" spans="1:15" ht="15">
      <c r="A28" s="12" t="s">
        <v>5</v>
      </c>
      <c r="B28" s="13" t="s">
        <v>7</v>
      </c>
      <c r="C28" s="15">
        <f aca="true" t="shared" si="23" ref="C28:N28">SUM(C136+C244+C352)</f>
        <v>29780204.75</v>
      </c>
      <c r="D28" s="15">
        <f t="shared" si="23"/>
        <v>29562980.72</v>
      </c>
      <c r="E28" s="15">
        <f>SUM(E136+E244+E352)</f>
        <v>29016116.91</v>
      </c>
      <c r="F28" s="15">
        <f t="shared" si="23"/>
        <v>24461684.25</v>
      </c>
      <c r="G28" s="15">
        <f>SUM(G136+G244+G352)</f>
        <v>23258440.75</v>
      </c>
      <c r="H28" s="15">
        <f t="shared" si="23"/>
        <v>23648437</v>
      </c>
      <c r="I28" s="15">
        <f t="shared" si="23"/>
        <v>26873322.35</v>
      </c>
      <c r="J28" s="15">
        <f t="shared" si="23"/>
        <v>24396539.75</v>
      </c>
      <c r="K28" s="15">
        <f t="shared" si="23"/>
        <v>12319774.75</v>
      </c>
      <c r="L28" s="15">
        <f t="shared" si="23"/>
        <v>0</v>
      </c>
      <c r="M28" s="15">
        <f t="shared" si="23"/>
        <v>0</v>
      </c>
      <c r="N28" s="15">
        <f t="shared" si="23"/>
        <v>11872185</v>
      </c>
      <c r="O28" s="15">
        <f>SUM(C28:N28)</f>
        <v>235189686.23</v>
      </c>
    </row>
    <row r="29" spans="1:15" ht="15">
      <c r="A29" s="12" t="s">
        <v>5</v>
      </c>
      <c r="B29" s="13" t="s">
        <v>0</v>
      </c>
      <c r="C29" s="15">
        <f aca="true" t="shared" si="24" ref="C29:N29">SUM(C137+C245+C353)</f>
        <v>2156708.56</v>
      </c>
      <c r="D29" s="15">
        <f t="shared" si="24"/>
        <v>2056028.38</v>
      </c>
      <c r="E29" s="15">
        <f>SUM(E137+E245+E353)</f>
        <v>1862982.6199999999</v>
      </c>
      <c r="F29" s="15">
        <f t="shared" si="24"/>
        <v>1596513.69</v>
      </c>
      <c r="G29" s="15">
        <f>SUM(G137+G245+G353)</f>
        <v>1532775.48</v>
      </c>
      <c r="H29" s="15">
        <f t="shared" si="24"/>
        <v>1653150.84</v>
      </c>
      <c r="I29" s="15">
        <f t="shared" si="24"/>
        <v>1786559.9</v>
      </c>
      <c r="J29" s="15">
        <f t="shared" si="24"/>
        <v>1690789.83</v>
      </c>
      <c r="K29" s="15">
        <f t="shared" si="24"/>
        <v>809988.8599999999</v>
      </c>
      <c r="L29" s="15">
        <f t="shared" si="24"/>
        <v>0</v>
      </c>
      <c r="M29" s="15">
        <f t="shared" si="24"/>
        <v>0</v>
      </c>
      <c r="N29" s="15">
        <f t="shared" si="24"/>
        <v>838172.44</v>
      </c>
      <c r="O29" s="15">
        <f>SUM(C29:N29)</f>
        <v>15983670.6</v>
      </c>
    </row>
    <row r="30" spans="1:15" ht="15">
      <c r="A30" s="12" t="s">
        <v>5</v>
      </c>
      <c r="B30" s="13" t="s">
        <v>8</v>
      </c>
      <c r="C30" s="15">
        <f>IF(C107=0,0,(C29/C27/C107))</f>
        <v>103.68292678236624</v>
      </c>
      <c r="D30" s="15">
        <f aca="true" t="shared" si="25" ref="D30:O30">IF(D107=0,0,(D29/D27/D107))</f>
        <v>98.84276621316283</v>
      </c>
      <c r="E30" s="15">
        <f t="shared" si="25"/>
        <v>93.00117458588608</v>
      </c>
      <c r="F30" s="15">
        <f t="shared" si="25"/>
        <v>76.07155334254539</v>
      </c>
      <c r="G30" s="15">
        <f t="shared" si="25"/>
        <v>75.5806449704142</v>
      </c>
      <c r="H30" s="15">
        <f t="shared" si="25"/>
        <v>75.00344086021505</v>
      </c>
      <c r="I30" s="15">
        <f t="shared" si="25"/>
        <v>88.37625076103501</v>
      </c>
      <c r="J30" s="15">
        <f t="shared" si="25"/>
        <v>86.76056188423645</v>
      </c>
      <c r="K30" s="15">
        <f t="shared" si="25"/>
        <v>78.4872926356589</v>
      </c>
      <c r="L30" s="15">
        <f t="shared" si="25"/>
        <v>0</v>
      </c>
      <c r="M30" s="15">
        <f t="shared" si="25"/>
        <v>0</v>
      </c>
      <c r="N30" s="15">
        <f t="shared" si="25"/>
        <v>121.1104565994115</v>
      </c>
      <c r="O30" s="15">
        <f t="shared" si="25"/>
        <v>89.68911050862565</v>
      </c>
    </row>
    <row r="31" spans="1:15" ht="15">
      <c r="A31" s="12" t="s">
        <v>5</v>
      </c>
      <c r="B31" s="13" t="s">
        <v>9</v>
      </c>
      <c r="C31" s="28">
        <f aca="true" t="shared" si="26" ref="C31:O31">IF(C28=0,0,(C29/C28))</f>
        <v>0.07242087749581373</v>
      </c>
      <c r="D31" s="28">
        <f t="shared" si="26"/>
        <v>0.06954739779027262</v>
      </c>
      <c r="E31" s="28">
        <f t="shared" si="26"/>
        <v>0.06420509766273891</v>
      </c>
      <c r="F31" s="28">
        <f t="shared" si="26"/>
        <v>0.06526589394595754</v>
      </c>
      <c r="G31" s="28">
        <f t="shared" si="26"/>
        <v>0.06590190187190428</v>
      </c>
      <c r="H31" s="28">
        <f t="shared" si="26"/>
        <v>0.06990528972379867</v>
      </c>
      <c r="I31" s="28">
        <f t="shared" si="26"/>
        <v>0.06648079745152909</v>
      </c>
      <c r="J31" s="28">
        <f t="shared" si="26"/>
        <v>0.06930449347842454</v>
      </c>
      <c r="K31" s="28">
        <f t="shared" si="26"/>
        <v>0.06574705109766718</v>
      </c>
      <c r="L31" s="28">
        <f t="shared" si="26"/>
        <v>0</v>
      </c>
      <c r="M31" s="28">
        <f t="shared" si="26"/>
        <v>0</v>
      </c>
      <c r="N31" s="28">
        <f t="shared" si="26"/>
        <v>0.07059967815528481</v>
      </c>
      <c r="O31" s="28">
        <f t="shared" si="26"/>
        <v>0.06796076331497387</v>
      </c>
    </row>
    <row r="32" spans="1:15" ht="15">
      <c r="A32" s="18"/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>
      <c r="A33" s="12" t="s">
        <v>5</v>
      </c>
      <c r="B33" s="21" t="s">
        <v>13</v>
      </c>
      <c r="C33" s="14">
        <f aca="true" t="shared" si="27" ref="C33:N33">SUM(C141+C249+C357)</f>
        <v>57</v>
      </c>
      <c r="D33" s="14">
        <f t="shared" si="27"/>
        <v>57</v>
      </c>
      <c r="E33" s="14">
        <f>SUM(E141+E249+E357)</f>
        <v>55</v>
      </c>
      <c r="F33" s="14">
        <f t="shared" si="27"/>
        <v>54</v>
      </c>
      <c r="G33" s="14">
        <f>SUM(G141+G249+G357)</f>
        <v>53</v>
      </c>
      <c r="H33" s="14">
        <f t="shared" si="27"/>
        <v>53</v>
      </c>
      <c r="I33" s="14">
        <f t="shared" si="27"/>
        <v>53</v>
      </c>
      <c r="J33" s="14">
        <f t="shared" si="27"/>
        <v>53</v>
      </c>
      <c r="K33" s="14">
        <f t="shared" si="27"/>
        <v>53</v>
      </c>
      <c r="L33" s="14">
        <f t="shared" si="27"/>
        <v>53</v>
      </c>
      <c r="M33" s="14">
        <f t="shared" si="27"/>
        <v>53</v>
      </c>
      <c r="N33" s="14">
        <f t="shared" si="27"/>
        <v>41</v>
      </c>
      <c r="O33" s="14">
        <f>SUM(C33:N33)</f>
        <v>635</v>
      </c>
    </row>
    <row r="34" spans="1:15" ht="15">
      <c r="A34" s="12" t="s">
        <v>5</v>
      </c>
      <c r="B34" s="13" t="s">
        <v>7</v>
      </c>
      <c r="C34" s="15">
        <f aca="true" t="shared" si="28" ref="C34:N34">SUM(C142+C250+C358)</f>
        <v>2791833</v>
      </c>
      <c r="D34" s="15">
        <f t="shared" si="28"/>
        <v>2632066.5</v>
      </c>
      <c r="E34" s="15">
        <f>SUM(E142+E250+E358)</f>
        <v>2269921</v>
      </c>
      <c r="F34" s="15">
        <f t="shared" si="28"/>
        <v>2018253</v>
      </c>
      <c r="G34" s="15">
        <f>SUM(G142+G250+G358)</f>
        <v>1809078</v>
      </c>
      <c r="H34" s="15">
        <f t="shared" si="28"/>
        <v>1900374.5</v>
      </c>
      <c r="I34" s="15">
        <f t="shared" si="28"/>
        <v>2026551</v>
      </c>
      <c r="J34" s="15">
        <f t="shared" si="28"/>
        <v>2102331</v>
      </c>
      <c r="K34" s="15">
        <f t="shared" si="28"/>
        <v>913553.5</v>
      </c>
      <c r="L34" s="15">
        <f t="shared" si="28"/>
        <v>0</v>
      </c>
      <c r="M34" s="15">
        <f t="shared" si="28"/>
        <v>0</v>
      </c>
      <c r="N34" s="15">
        <f t="shared" si="28"/>
        <v>789022.5</v>
      </c>
      <c r="O34" s="15">
        <f>SUM(C34:N34)</f>
        <v>19252984</v>
      </c>
    </row>
    <row r="35" spans="1:15" ht="15">
      <c r="A35" s="12" t="s">
        <v>5</v>
      </c>
      <c r="B35" s="13" t="s">
        <v>0</v>
      </c>
      <c r="C35" s="15">
        <f aca="true" t="shared" si="29" ref="C35:N35">SUM(C143+C251+C359)</f>
        <v>189967.29</v>
      </c>
      <c r="D35" s="15">
        <f t="shared" si="29"/>
        <v>193867.26</v>
      </c>
      <c r="E35" s="15">
        <f>SUM(E143+E251+E359)</f>
        <v>158835.08</v>
      </c>
      <c r="F35" s="15">
        <f t="shared" si="29"/>
        <v>111183.36</v>
      </c>
      <c r="G35" s="15">
        <f>SUM(G143+G251+G359)</f>
        <v>134226.3</v>
      </c>
      <c r="H35" s="15">
        <f t="shared" si="29"/>
        <v>113728.72</v>
      </c>
      <c r="I35" s="15">
        <f t="shared" si="29"/>
        <v>100298.70999999999</v>
      </c>
      <c r="J35" s="15">
        <f t="shared" si="29"/>
        <v>129926.4</v>
      </c>
      <c r="K35" s="15">
        <f t="shared" si="29"/>
        <v>65458.65</v>
      </c>
      <c r="L35" s="15">
        <f t="shared" si="29"/>
        <v>0</v>
      </c>
      <c r="M35" s="15">
        <f t="shared" si="29"/>
        <v>0</v>
      </c>
      <c r="N35" s="15">
        <f t="shared" si="29"/>
        <v>42668.31</v>
      </c>
      <c r="O35" s="15">
        <f>SUM(C35:N35)</f>
        <v>1240160.0799999998</v>
      </c>
    </row>
    <row r="36" spans="1:15" ht="15">
      <c r="A36" s="12" t="s">
        <v>5</v>
      </c>
      <c r="B36" s="13" t="s">
        <v>8</v>
      </c>
      <c r="C36" s="15">
        <f>IF(C107=0,0,(C35/C33/C107))</f>
        <v>107.5083701188455</v>
      </c>
      <c r="D36" s="15">
        <f aca="true" t="shared" si="30" ref="D36:O36">IF(D107=0,0,(D35/D33/D107))</f>
        <v>109.71548387096774</v>
      </c>
      <c r="E36" s="15">
        <f t="shared" si="30"/>
        <v>97.74466461538461</v>
      </c>
      <c r="F36" s="15">
        <f t="shared" si="30"/>
        <v>66.41777777777777</v>
      </c>
      <c r="G36" s="15">
        <f t="shared" si="30"/>
        <v>84.41905660377357</v>
      </c>
      <c r="H36" s="15">
        <f t="shared" si="30"/>
        <v>69.22015824710894</v>
      </c>
      <c r="I36" s="15">
        <f t="shared" si="30"/>
        <v>67.4015626776945</v>
      </c>
      <c r="J36" s="15">
        <f t="shared" si="30"/>
        <v>84.53246584255041</v>
      </c>
      <c r="K36" s="15">
        <f t="shared" si="30"/>
        <v>77.19180424528302</v>
      </c>
      <c r="L36" s="15">
        <f t="shared" si="30"/>
        <v>0</v>
      </c>
      <c r="M36" s="15">
        <f t="shared" si="30"/>
        <v>0</v>
      </c>
      <c r="N36" s="15">
        <f t="shared" si="30"/>
        <v>73.382021575985</v>
      </c>
      <c r="O36" s="15">
        <f t="shared" si="30"/>
        <v>86.45481273885349</v>
      </c>
    </row>
    <row r="37" spans="1:15" ht="15">
      <c r="A37" s="12" t="s">
        <v>5</v>
      </c>
      <c r="B37" s="13" t="s">
        <v>9</v>
      </c>
      <c r="C37" s="28">
        <f aca="true" t="shared" si="31" ref="C37:O37">IF(C34=0,0,(C35/C34))</f>
        <v>0.06804393027806463</v>
      </c>
      <c r="D37" s="28">
        <f t="shared" si="31"/>
        <v>0.07365591256907833</v>
      </c>
      <c r="E37" s="28">
        <f t="shared" si="31"/>
        <v>0.06997383609385524</v>
      </c>
      <c r="F37" s="28">
        <f t="shared" si="31"/>
        <v>0.05508891105327231</v>
      </c>
      <c r="G37" s="28">
        <f t="shared" si="31"/>
        <v>0.07419597164964695</v>
      </c>
      <c r="H37" s="28">
        <f t="shared" si="31"/>
        <v>0.05984542520434788</v>
      </c>
      <c r="I37" s="28">
        <f t="shared" si="31"/>
        <v>0.049492319709693956</v>
      </c>
      <c r="J37" s="28">
        <f t="shared" si="31"/>
        <v>0.06180111504801099</v>
      </c>
      <c r="K37" s="28">
        <f t="shared" si="31"/>
        <v>0.07165278223990167</v>
      </c>
      <c r="L37" s="28">
        <f t="shared" si="31"/>
        <v>0</v>
      </c>
      <c r="M37" s="28">
        <f t="shared" si="31"/>
        <v>0</v>
      </c>
      <c r="N37" s="28">
        <f t="shared" si="31"/>
        <v>0.05407743125196049</v>
      </c>
      <c r="O37" s="28">
        <f t="shared" si="31"/>
        <v>0.06441391526632961</v>
      </c>
    </row>
    <row r="38" spans="1:15" ht="15">
      <c r="A38" s="18"/>
      <c r="B38" s="1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5">
      <c r="A39" s="12" t="s">
        <v>5</v>
      </c>
      <c r="B39" s="21" t="s">
        <v>14</v>
      </c>
      <c r="C39" s="14">
        <f aca="true" t="shared" si="32" ref="C39:N39">SUM(C147+C255+C363)</f>
        <v>1324</v>
      </c>
      <c r="D39" s="14">
        <f t="shared" si="32"/>
        <v>1320</v>
      </c>
      <c r="E39" s="14">
        <f>SUM(E147+E255+E363)</f>
        <v>1313</v>
      </c>
      <c r="F39" s="14">
        <f t="shared" si="32"/>
        <v>1309</v>
      </c>
      <c r="G39" s="14">
        <f>SUM(G147+G255+G363)</f>
        <v>1309</v>
      </c>
      <c r="H39" s="14">
        <f t="shared" si="32"/>
        <v>1425</v>
      </c>
      <c r="I39" s="14">
        <f t="shared" si="32"/>
        <v>1354</v>
      </c>
      <c r="J39" s="14">
        <f t="shared" si="32"/>
        <v>1294</v>
      </c>
      <c r="K39" s="14">
        <f t="shared" si="32"/>
        <v>1245</v>
      </c>
      <c r="L39" s="14">
        <f t="shared" si="32"/>
        <v>1308</v>
      </c>
      <c r="M39" s="14">
        <f t="shared" si="32"/>
        <v>1245</v>
      </c>
      <c r="N39" s="14">
        <f t="shared" si="32"/>
        <v>1053</v>
      </c>
      <c r="O39" s="14">
        <f>SUM(C39:N39)</f>
        <v>15499</v>
      </c>
    </row>
    <row r="40" spans="1:15" ht="15">
      <c r="A40" s="12" t="s">
        <v>5</v>
      </c>
      <c r="B40" s="13" t="s">
        <v>7</v>
      </c>
      <c r="C40" s="15">
        <f aca="true" t="shared" si="33" ref="C40:N40">SUM(C148+C256+C364)</f>
        <v>141682273.7</v>
      </c>
      <c r="D40" s="15">
        <f t="shared" si="33"/>
        <v>136204134.31</v>
      </c>
      <c r="E40" s="15">
        <f>SUM(E148+E256+E364)</f>
        <v>129837294.4</v>
      </c>
      <c r="F40" s="15">
        <f t="shared" si="33"/>
        <v>113868715.07999998</v>
      </c>
      <c r="G40" s="15">
        <f>SUM(G148+G256+G364)</f>
        <v>119660501.38</v>
      </c>
      <c r="H40" s="15">
        <f t="shared" si="33"/>
        <v>114152512.67999999</v>
      </c>
      <c r="I40" s="15">
        <f t="shared" si="33"/>
        <v>124826612.60000001</v>
      </c>
      <c r="J40" s="15">
        <f t="shared" si="33"/>
        <v>108667936.77000001</v>
      </c>
      <c r="K40" s="15">
        <f t="shared" si="33"/>
        <v>53814085.92</v>
      </c>
      <c r="L40" s="15">
        <f t="shared" si="33"/>
        <v>0</v>
      </c>
      <c r="M40" s="15">
        <f t="shared" si="33"/>
        <v>0</v>
      </c>
      <c r="N40" s="15">
        <f t="shared" si="33"/>
        <v>61378567.44</v>
      </c>
      <c r="O40" s="15">
        <f>SUM(C40:N40)</f>
        <v>1104092634.2799997</v>
      </c>
    </row>
    <row r="41" spans="1:15" ht="15">
      <c r="A41" s="12" t="s">
        <v>5</v>
      </c>
      <c r="B41" s="13" t="s">
        <v>0</v>
      </c>
      <c r="C41" s="15">
        <f aca="true" t="shared" si="34" ref="C41:N41">SUM(C149+C257+C365)</f>
        <v>8496675.78</v>
      </c>
      <c r="D41" s="15">
        <f t="shared" si="34"/>
        <v>8520297.719999999</v>
      </c>
      <c r="E41" s="15">
        <f>SUM(E149+E257+E365)</f>
        <v>7535131.8</v>
      </c>
      <c r="F41" s="15">
        <f t="shared" si="34"/>
        <v>6937260.779999999</v>
      </c>
      <c r="G41" s="15">
        <f>SUM(G149+G257+G365)</f>
        <v>7262455.37</v>
      </c>
      <c r="H41" s="15">
        <f t="shared" si="34"/>
        <v>7271802.24</v>
      </c>
      <c r="I41" s="15">
        <f t="shared" si="34"/>
        <v>7406568.369999999</v>
      </c>
      <c r="J41" s="15">
        <f t="shared" si="34"/>
        <v>6625515.21</v>
      </c>
      <c r="K41" s="15">
        <f t="shared" si="34"/>
        <v>3472104.52</v>
      </c>
      <c r="L41" s="15">
        <f t="shared" si="34"/>
        <v>0</v>
      </c>
      <c r="M41" s="15">
        <f t="shared" si="34"/>
        <v>0</v>
      </c>
      <c r="N41" s="15">
        <f t="shared" si="34"/>
        <v>3968997.1100000003</v>
      </c>
      <c r="O41" s="15">
        <f>SUM(C41:N41)</f>
        <v>67496808.9</v>
      </c>
    </row>
    <row r="42" spans="1:15" ht="15">
      <c r="A42" s="12" t="s">
        <v>5</v>
      </c>
      <c r="B42" s="13" t="s">
        <v>8</v>
      </c>
      <c r="C42" s="15">
        <f>IF(C107=0,0,(C41/C39/C107))</f>
        <v>207.01383344703243</v>
      </c>
      <c r="D42" s="15">
        <f aca="true" t="shared" si="35" ref="D42:O42">IF(D107=0,0,(D41/D39/D107))</f>
        <v>208.21841935483866</v>
      </c>
      <c r="E42" s="15">
        <f t="shared" si="35"/>
        <v>194.23856066553398</v>
      </c>
      <c r="F42" s="15">
        <f t="shared" si="35"/>
        <v>170.95691811035263</v>
      </c>
      <c r="G42" s="15">
        <f t="shared" si="35"/>
        <v>184.93647491723962</v>
      </c>
      <c r="H42" s="15">
        <f t="shared" si="35"/>
        <v>164.6135198641766</v>
      </c>
      <c r="I42" s="15">
        <f t="shared" si="35"/>
        <v>194.82687280710627</v>
      </c>
      <c r="J42" s="15">
        <f t="shared" si="35"/>
        <v>176.5579920588392</v>
      </c>
      <c r="K42" s="15">
        <f t="shared" si="35"/>
        <v>174.30243574297188</v>
      </c>
      <c r="L42" s="15">
        <f t="shared" si="35"/>
        <v>0</v>
      </c>
      <c r="M42" s="15">
        <f t="shared" si="35"/>
        <v>0</v>
      </c>
      <c r="N42" s="15">
        <f t="shared" si="35"/>
        <v>265.7788991769548</v>
      </c>
      <c r="O42" s="15">
        <f t="shared" si="35"/>
        <v>192.78121574106075</v>
      </c>
    </row>
    <row r="43" spans="1:15" ht="15">
      <c r="A43" s="12" t="s">
        <v>5</v>
      </c>
      <c r="B43" s="13" t="s">
        <v>9</v>
      </c>
      <c r="C43" s="28">
        <f aca="true" t="shared" si="36" ref="C43:O43">IF(C40=0,0,(C41/C40))</f>
        <v>0.059969928192929615</v>
      </c>
      <c r="D43" s="28">
        <f t="shared" si="36"/>
        <v>0.06255535313346539</v>
      </c>
      <c r="E43" s="28">
        <f t="shared" si="36"/>
        <v>0.05803518807767146</v>
      </c>
      <c r="F43" s="28">
        <f t="shared" si="36"/>
        <v>0.06092332538508171</v>
      </c>
      <c r="G43" s="28">
        <f t="shared" si="36"/>
        <v>0.06069216898011296</v>
      </c>
      <c r="H43" s="28">
        <f t="shared" si="36"/>
        <v>0.06370251577715863</v>
      </c>
      <c r="I43" s="28">
        <f t="shared" si="36"/>
        <v>0.059334850283360156</v>
      </c>
      <c r="J43" s="28">
        <f t="shared" si="36"/>
        <v>0.06097028624021053</v>
      </c>
      <c r="K43" s="28">
        <f t="shared" si="36"/>
        <v>0.06452036600903394</v>
      </c>
      <c r="L43" s="28">
        <f t="shared" si="36"/>
        <v>0</v>
      </c>
      <c r="M43" s="28">
        <f t="shared" si="36"/>
        <v>0</v>
      </c>
      <c r="N43" s="28">
        <f t="shared" si="36"/>
        <v>0.0646642187255324</v>
      </c>
      <c r="O43" s="28">
        <f t="shared" si="36"/>
        <v>0.06113328429549391</v>
      </c>
    </row>
    <row r="44" spans="1:15" ht="15">
      <c r="A44" s="18"/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5">
      <c r="A45" s="12" t="s">
        <v>5</v>
      </c>
      <c r="B45" s="21" t="s">
        <v>38</v>
      </c>
      <c r="C45" s="14">
        <f aca="true" t="shared" si="37" ref="C45:N45">SUM(C153+C261+C369)</f>
        <v>34</v>
      </c>
      <c r="D45" s="14">
        <f t="shared" si="37"/>
        <v>34</v>
      </c>
      <c r="E45" s="14">
        <f>SUM(E153+E261+E369)</f>
        <v>34</v>
      </c>
      <c r="F45" s="14">
        <f t="shared" si="37"/>
        <v>36</v>
      </c>
      <c r="G45" s="14">
        <f>SUM(G153+G261+G369)</f>
        <v>34</v>
      </c>
      <c r="H45" s="14">
        <f t="shared" si="37"/>
        <v>34</v>
      </c>
      <c r="I45" s="14">
        <f t="shared" si="37"/>
        <v>37</v>
      </c>
      <c r="J45" s="14">
        <f t="shared" si="37"/>
        <v>34</v>
      </c>
      <c r="K45" s="14">
        <f t="shared" si="37"/>
        <v>32</v>
      </c>
      <c r="L45" s="14">
        <f t="shared" si="37"/>
        <v>32</v>
      </c>
      <c r="M45" s="14">
        <f t="shared" si="37"/>
        <v>32</v>
      </c>
      <c r="N45" s="14">
        <f t="shared" si="37"/>
        <v>28</v>
      </c>
      <c r="O45" s="14">
        <f>SUM(C45:N45)</f>
        <v>401</v>
      </c>
    </row>
    <row r="46" spans="1:15" ht="15">
      <c r="A46" s="12" t="s">
        <v>5</v>
      </c>
      <c r="B46" s="13" t="s">
        <v>7</v>
      </c>
      <c r="C46" s="15">
        <f aca="true" t="shared" si="38" ref="C46:N46">SUM(C154+C262+C370)</f>
        <v>4774114</v>
      </c>
      <c r="D46" s="15">
        <f t="shared" si="38"/>
        <v>4704862</v>
      </c>
      <c r="E46" s="15">
        <f>SUM(E154+E262+E370)</f>
        <v>5043388</v>
      </c>
      <c r="F46" s="15">
        <f t="shared" si="38"/>
        <v>4653302</v>
      </c>
      <c r="G46" s="15">
        <f>SUM(G154+G262+G370)</f>
        <v>4367380</v>
      </c>
      <c r="H46" s="15">
        <f t="shared" si="38"/>
        <v>4640300</v>
      </c>
      <c r="I46" s="15">
        <f t="shared" si="38"/>
        <v>4675870</v>
      </c>
      <c r="J46" s="15">
        <f t="shared" si="38"/>
        <v>3495502</v>
      </c>
      <c r="K46" s="15">
        <f t="shared" si="38"/>
        <v>1742946</v>
      </c>
      <c r="L46" s="15">
        <f t="shared" si="38"/>
        <v>0</v>
      </c>
      <c r="M46" s="15">
        <f t="shared" si="38"/>
        <v>0</v>
      </c>
      <c r="N46" s="15">
        <f t="shared" si="38"/>
        <v>1862400</v>
      </c>
      <c r="O46" s="15">
        <f>SUM(C46:N46)</f>
        <v>39960064</v>
      </c>
    </row>
    <row r="47" spans="1:15" ht="15">
      <c r="A47" s="12" t="s">
        <v>5</v>
      </c>
      <c r="B47" s="13" t="s">
        <v>0</v>
      </c>
      <c r="C47" s="15">
        <f aca="true" t="shared" si="39" ref="C47:N47">SUM(C155+C263+C371)</f>
        <v>286504.32</v>
      </c>
      <c r="D47" s="15">
        <f t="shared" si="39"/>
        <v>324422.6</v>
      </c>
      <c r="E47" s="15">
        <f>SUM(E155+E263+E371)</f>
        <v>202903.34</v>
      </c>
      <c r="F47" s="15">
        <f t="shared" si="39"/>
        <v>272780.19</v>
      </c>
      <c r="G47" s="15">
        <f>SUM(G155+G263+G371)</f>
        <v>354405.43</v>
      </c>
      <c r="H47" s="15">
        <f t="shared" si="39"/>
        <v>455919.03</v>
      </c>
      <c r="I47" s="15">
        <f t="shared" si="39"/>
        <v>44892.46</v>
      </c>
      <c r="J47" s="15">
        <f t="shared" si="39"/>
        <v>253951.18</v>
      </c>
      <c r="K47" s="15">
        <f t="shared" si="39"/>
        <v>89339.58</v>
      </c>
      <c r="L47" s="15">
        <f t="shared" si="39"/>
        <v>0</v>
      </c>
      <c r="M47" s="15">
        <f t="shared" si="39"/>
        <v>0</v>
      </c>
      <c r="N47" s="15">
        <f t="shared" si="39"/>
        <v>152863.95</v>
      </c>
      <c r="O47" s="15">
        <f>SUM(C47:N47)</f>
        <v>2437982.08</v>
      </c>
    </row>
    <row r="48" spans="1:15" ht="15">
      <c r="A48" s="12" t="s">
        <v>5</v>
      </c>
      <c r="B48" s="13" t="s">
        <v>8</v>
      </c>
      <c r="C48" s="15">
        <f>IF(C107=0,0,(C47/C45/C107))</f>
        <v>271.8257305502846</v>
      </c>
      <c r="D48" s="15">
        <f aca="true" t="shared" si="40" ref="D48:O48">IF(D107=0,0,(D47/D45/D107))</f>
        <v>307.80132827324474</v>
      </c>
      <c r="E48" s="15">
        <f t="shared" si="40"/>
        <v>201.9852253393665</v>
      </c>
      <c r="F48" s="15">
        <f t="shared" si="40"/>
        <v>244.4266935483871</v>
      </c>
      <c r="G48" s="15">
        <f t="shared" si="40"/>
        <v>347.4563039215686</v>
      </c>
      <c r="H48" s="15">
        <f t="shared" si="40"/>
        <v>432.56074952561676</v>
      </c>
      <c r="I48" s="15">
        <f t="shared" si="40"/>
        <v>43.21377119585339</v>
      </c>
      <c r="J48" s="15">
        <f t="shared" si="40"/>
        <v>257.5569776876268</v>
      </c>
      <c r="K48" s="15">
        <f t="shared" si="40"/>
        <v>174.4913671875</v>
      </c>
      <c r="L48" s="15">
        <f t="shared" si="40"/>
        <v>0</v>
      </c>
      <c r="M48" s="15">
        <f t="shared" si="40"/>
        <v>0</v>
      </c>
      <c r="N48" s="15">
        <f t="shared" si="40"/>
        <v>384.95958104395606</v>
      </c>
      <c r="O48" s="15">
        <f t="shared" si="40"/>
        <v>269.13568715154787</v>
      </c>
    </row>
    <row r="49" spans="1:15" ht="15" customHeight="1">
      <c r="A49" s="12" t="s">
        <v>5</v>
      </c>
      <c r="B49" s="13" t="s">
        <v>9</v>
      </c>
      <c r="C49" s="28">
        <f aca="true" t="shared" si="41" ref="C49:O49">IF(C46=0,0,(C47/C46))</f>
        <v>0.060012039930341</v>
      </c>
      <c r="D49" s="28">
        <f t="shared" si="41"/>
        <v>0.06895475361445245</v>
      </c>
      <c r="E49" s="28">
        <f t="shared" si="41"/>
        <v>0.04023155466127135</v>
      </c>
      <c r="F49" s="28">
        <f t="shared" si="41"/>
        <v>0.05862077939493289</v>
      </c>
      <c r="G49" s="28">
        <f t="shared" si="41"/>
        <v>0.08114829256900018</v>
      </c>
      <c r="H49" s="28">
        <f t="shared" si="41"/>
        <v>0.09825205913410771</v>
      </c>
      <c r="I49" s="28">
        <f t="shared" si="41"/>
        <v>0.0096008785530821</v>
      </c>
      <c r="J49" s="28">
        <f t="shared" si="41"/>
        <v>0.07265084671672338</v>
      </c>
      <c r="K49" s="28">
        <f t="shared" si="41"/>
        <v>0.05125780144651642</v>
      </c>
      <c r="L49" s="28">
        <f t="shared" si="41"/>
        <v>0</v>
      </c>
      <c r="M49" s="28">
        <f t="shared" si="41"/>
        <v>0</v>
      </c>
      <c r="N49" s="28">
        <f t="shared" si="41"/>
        <v>0.08207901095360826</v>
      </c>
      <c r="O49" s="28">
        <f t="shared" si="41"/>
        <v>0.06101046484810435</v>
      </c>
    </row>
    <row r="50" spans="1:15" ht="15">
      <c r="A50" s="18"/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5">
      <c r="A51" s="12" t="s">
        <v>5</v>
      </c>
      <c r="B51" s="21" t="s">
        <v>15</v>
      </c>
      <c r="C51" s="14">
        <f aca="true" t="shared" si="42" ref="C51:N51">SUM(C159+C267+C375)</f>
        <v>145</v>
      </c>
      <c r="D51" s="14">
        <f t="shared" si="42"/>
        <v>147</v>
      </c>
      <c r="E51" s="14">
        <f>SUM(E159+E267+E375)</f>
        <v>154</v>
      </c>
      <c r="F51" s="14">
        <f t="shared" si="42"/>
        <v>155</v>
      </c>
      <c r="G51" s="14">
        <f>SUM(G159+G267+G375)</f>
        <v>158</v>
      </c>
      <c r="H51" s="14">
        <f t="shared" si="42"/>
        <v>165</v>
      </c>
      <c r="I51" s="14">
        <f t="shared" si="42"/>
        <v>159</v>
      </c>
      <c r="J51" s="14">
        <f t="shared" si="42"/>
        <v>149</v>
      </c>
      <c r="K51" s="14">
        <f t="shared" si="42"/>
        <v>147</v>
      </c>
      <c r="L51" s="14">
        <f t="shared" si="42"/>
        <v>147</v>
      </c>
      <c r="M51" s="14">
        <f t="shared" si="42"/>
        <v>147</v>
      </c>
      <c r="N51" s="14">
        <f t="shared" si="42"/>
        <v>119</v>
      </c>
      <c r="O51" s="14">
        <f>SUM(C51:N51)</f>
        <v>1792</v>
      </c>
    </row>
    <row r="52" spans="1:15" ht="15">
      <c r="A52" s="12" t="s">
        <v>5</v>
      </c>
      <c r="B52" s="13" t="s">
        <v>7</v>
      </c>
      <c r="C52" s="15">
        <f aca="true" t="shared" si="43" ref="C52:N52">SUM(C160+C268+C376)</f>
        <v>17270825</v>
      </c>
      <c r="D52" s="15">
        <f t="shared" si="43"/>
        <v>18380265</v>
      </c>
      <c r="E52" s="15">
        <f>SUM(E160+E268+E376)</f>
        <v>18010630</v>
      </c>
      <c r="F52" s="15">
        <f t="shared" si="43"/>
        <v>15461775</v>
      </c>
      <c r="G52" s="15">
        <f>SUM(G160+G268+G376)</f>
        <v>17892180</v>
      </c>
      <c r="H52" s="15">
        <f t="shared" si="43"/>
        <v>15995890</v>
      </c>
      <c r="I52" s="15">
        <f t="shared" si="43"/>
        <v>16981330</v>
      </c>
      <c r="J52" s="15">
        <f t="shared" si="43"/>
        <v>15300135</v>
      </c>
      <c r="K52" s="15">
        <f t="shared" si="43"/>
        <v>7456465</v>
      </c>
      <c r="L52" s="15">
        <f t="shared" si="43"/>
        <v>0</v>
      </c>
      <c r="M52" s="15">
        <f t="shared" si="43"/>
        <v>0</v>
      </c>
      <c r="N52" s="15">
        <f t="shared" si="43"/>
        <v>7525295</v>
      </c>
      <c r="O52" s="15">
        <f>SUM(C52:N52)</f>
        <v>150274790</v>
      </c>
    </row>
    <row r="53" spans="1:15" ht="15">
      <c r="A53" s="12" t="s">
        <v>5</v>
      </c>
      <c r="B53" s="13" t="s">
        <v>0</v>
      </c>
      <c r="C53" s="15">
        <f aca="true" t="shared" si="44" ref="C53:N53">SUM(C161+C269+C377)</f>
        <v>872298.26</v>
      </c>
      <c r="D53" s="15">
        <f t="shared" si="44"/>
        <v>1044626.2999999999</v>
      </c>
      <c r="E53" s="15">
        <f>SUM(E161+E269+E377)</f>
        <v>1156354.93</v>
      </c>
      <c r="F53" s="15">
        <f t="shared" si="44"/>
        <v>806821.08</v>
      </c>
      <c r="G53" s="15">
        <f>SUM(G161+G269+G377)</f>
        <v>980151.62</v>
      </c>
      <c r="H53" s="15">
        <f t="shared" si="44"/>
        <v>1233996.88</v>
      </c>
      <c r="I53" s="15">
        <f t="shared" si="44"/>
        <v>847325.02</v>
      </c>
      <c r="J53" s="15">
        <f t="shared" si="44"/>
        <v>1153803.5399999998</v>
      </c>
      <c r="K53" s="15">
        <f t="shared" si="44"/>
        <v>278957.74</v>
      </c>
      <c r="L53" s="15">
        <f t="shared" si="44"/>
        <v>0</v>
      </c>
      <c r="M53" s="15">
        <f t="shared" si="44"/>
        <v>0</v>
      </c>
      <c r="N53" s="15">
        <f t="shared" si="44"/>
        <v>495199.07</v>
      </c>
      <c r="O53" s="15">
        <f>SUM(C53:N53)</f>
        <v>8869534.44</v>
      </c>
    </row>
    <row r="54" spans="1:15" ht="15">
      <c r="A54" s="12" t="s">
        <v>5</v>
      </c>
      <c r="B54" s="13" t="s">
        <v>8</v>
      </c>
      <c r="C54" s="15">
        <f>IF(C107=0,0,(C53/C51/C107))</f>
        <v>194.05967964404894</v>
      </c>
      <c r="D54" s="15">
        <f aca="true" t="shared" si="45" ref="D54:O54">IF(D107=0,0,(D53/D51/D107))</f>
        <v>229.23552775949088</v>
      </c>
      <c r="E54" s="15">
        <f t="shared" si="45"/>
        <v>254.14394065934064</v>
      </c>
      <c r="F54" s="15">
        <f t="shared" si="45"/>
        <v>167.91281581685743</v>
      </c>
      <c r="G54" s="15">
        <f t="shared" si="45"/>
        <v>206.78304219409284</v>
      </c>
      <c r="H54" s="15">
        <f t="shared" si="45"/>
        <v>241.25061192570868</v>
      </c>
      <c r="I54" s="15">
        <f t="shared" si="45"/>
        <v>189.80314051865255</v>
      </c>
      <c r="J54" s="15">
        <f t="shared" si="45"/>
        <v>267.02234205045124</v>
      </c>
      <c r="K54" s="15">
        <f t="shared" si="45"/>
        <v>118.60448129251701</v>
      </c>
      <c r="L54" s="15">
        <f t="shared" si="45"/>
        <v>0</v>
      </c>
      <c r="M54" s="15">
        <f t="shared" si="45"/>
        <v>0</v>
      </c>
      <c r="N54" s="15">
        <f t="shared" si="45"/>
        <v>293.4275894203836</v>
      </c>
      <c r="O54" s="15">
        <f t="shared" si="45"/>
        <v>219.10282201859644</v>
      </c>
    </row>
    <row r="55" spans="1:15" ht="15" customHeight="1">
      <c r="A55" s="12" t="s">
        <v>5</v>
      </c>
      <c r="B55" s="13" t="s">
        <v>9</v>
      </c>
      <c r="C55" s="28">
        <f aca="true" t="shared" si="46" ref="C55:O55">IF(C52=0,0,(C53/C52))</f>
        <v>0.05050704063065893</v>
      </c>
      <c r="D55" s="28">
        <f t="shared" si="46"/>
        <v>0.05683412616738659</v>
      </c>
      <c r="E55" s="28">
        <f t="shared" si="46"/>
        <v>0.06420402451219086</v>
      </c>
      <c r="F55" s="28">
        <f t="shared" si="46"/>
        <v>0.052181659608938814</v>
      </c>
      <c r="G55" s="28">
        <f t="shared" si="46"/>
        <v>0.05478100600374018</v>
      </c>
      <c r="H55" s="28">
        <f t="shared" si="46"/>
        <v>0.07714462152465414</v>
      </c>
      <c r="I55" s="28">
        <f t="shared" si="46"/>
        <v>0.04989744737308562</v>
      </c>
      <c r="J55" s="28">
        <f t="shared" si="46"/>
        <v>0.07541133068433709</v>
      </c>
      <c r="K55" s="28">
        <f t="shared" si="46"/>
        <v>0.03741152677575768</v>
      </c>
      <c r="L55" s="28">
        <f t="shared" si="46"/>
        <v>0</v>
      </c>
      <c r="M55" s="28">
        <f t="shared" si="46"/>
        <v>0</v>
      </c>
      <c r="N55" s="28">
        <f t="shared" si="46"/>
        <v>0.0658046056666217</v>
      </c>
      <c r="O55" s="28">
        <f t="shared" si="46"/>
        <v>0.059022105038376696</v>
      </c>
    </row>
    <row r="56" spans="1:15" ht="15" customHeight="1">
      <c r="A56" s="18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" customHeight="1">
      <c r="A57" s="12" t="s">
        <v>5</v>
      </c>
      <c r="B57" s="21" t="s">
        <v>41</v>
      </c>
      <c r="C57" s="14">
        <f aca="true" t="shared" si="47" ref="C57:N57">SUM(C165+C273+C381)</f>
        <v>44</v>
      </c>
      <c r="D57" s="14">
        <f t="shared" si="47"/>
        <v>44</v>
      </c>
      <c r="E57" s="14">
        <f>SUM(E165+E273+E381)</f>
        <v>44</v>
      </c>
      <c r="F57" s="14">
        <f t="shared" si="47"/>
        <v>44</v>
      </c>
      <c r="G57" s="14">
        <f>SUM(G165+G273+G381)</f>
        <v>44</v>
      </c>
      <c r="H57" s="14">
        <f t="shared" si="47"/>
        <v>43</v>
      </c>
      <c r="I57" s="14">
        <f t="shared" si="47"/>
        <v>48</v>
      </c>
      <c r="J57" s="14">
        <f t="shared" si="47"/>
        <v>43</v>
      </c>
      <c r="K57" s="14">
        <f t="shared" si="47"/>
        <v>43</v>
      </c>
      <c r="L57" s="14">
        <f t="shared" si="47"/>
        <v>43</v>
      </c>
      <c r="M57" s="14">
        <f t="shared" si="47"/>
        <v>43</v>
      </c>
      <c r="N57" s="14">
        <f t="shared" si="47"/>
        <v>36</v>
      </c>
      <c r="O57" s="14">
        <f>SUM(C57:N57)</f>
        <v>519</v>
      </c>
    </row>
    <row r="58" spans="1:15" ht="15" customHeight="1">
      <c r="A58" s="12" t="s">
        <v>5</v>
      </c>
      <c r="B58" s="13" t="s">
        <v>7</v>
      </c>
      <c r="C58" s="15">
        <f aca="true" t="shared" si="48" ref="C58:N58">SUM(C166+C274+C382)</f>
        <v>10047650</v>
      </c>
      <c r="D58" s="15">
        <f t="shared" si="48"/>
        <v>11088775</v>
      </c>
      <c r="E58" s="15">
        <f>SUM(E166+E274+E382)</f>
        <v>10418690</v>
      </c>
      <c r="F58" s="15">
        <f t="shared" si="48"/>
        <v>9922830</v>
      </c>
      <c r="G58" s="15">
        <f>SUM(G166+G274+G382)</f>
        <v>12045840</v>
      </c>
      <c r="H58" s="15">
        <f t="shared" si="48"/>
        <v>12877735</v>
      </c>
      <c r="I58" s="15">
        <f t="shared" si="48"/>
        <v>11048665</v>
      </c>
      <c r="J58" s="15">
        <f t="shared" si="48"/>
        <v>8009940</v>
      </c>
      <c r="K58" s="15">
        <f t="shared" si="48"/>
        <v>4337610</v>
      </c>
      <c r="L58" s="15">
        <f t="shared" si="48"/>
        <v>0</v>
      </c>
      <c r="M58" s="15">
        <f t="shared" si="48"/>
        <v>0</v>
      </c>
      <c r="N58" s="15">
        <f t="shared" si="48"/>
        <v>5494485</v>
      </c>
      <c r="O58" s="15">
        <f>SUM(C58:N58)</f>
        <v>95292220</v>
      </c>
    </row>
    <row r="59" spans="1:15" ht="15" customHeight="1">
      <c r="A59" s="12" t="s">
        <v>5</v>
      </c>
      <c r="B59" s="13" t="s">
        <v>0</v>
      </c>
      <c r="C59" s="15">
        <f aca="true" t="shared" si="49" ref="C59:N59">SUM(C167+C275+C383)</f>
        <v>592769.96</v>
      </c>
      <c r="D59" s="15">
        <f t="shared" si="49"/>
        <v>546717.23</v>
      </c>
      <c r="E59" s="15">
        <f>SUM(E167+E275+E383)</f>
        <v>597478.26</v>
      </c>
      <c r="F59" s="15">
        <f t="shared" si="49"/>
        <v>520844.48</v>
      </c>
      <c r="G59" s="15">
        <f>SUM(G167+G275+G383)</f>
        <v>629998.0499999999</v>
      </c>
      <c r="H59" s="15">
        <f t="shared" si="49"/>
        <v>471079.28</v>
      </c>
      <c r="I59" s="15">
        <f t="shared" si="49"/>
        <v>842551.8400000001</v>
      </c>
      <c r="J59" s="15">
        <f t="shared" si="49"/>
        <v>751415.5</v>
      </c>
      <c r="K59" s="15">
        <f t="shared" si="49"/>
        <v>244451.28000000003</v>
      </c>
      <c r="L59" s="15">
        <f t="shared" si="49"/>
        <v>0</v>
      </c>
      <c r="M59" s="15">
        <f t="shared" si="49"/>
        <v>0</v>
      </c>
      <c r="N59" s="15">
        <f t="shared" si="49"/>
        <v>120266.67000000001</v>
      </c>
      <c r="O59" s="15">
        <f>SUM(C59:N59)</f>
        <v>5317572.55</v>
      </c>
    </row>
    <row r="60" spans="1:15" ht="15" customHeight="1">
      <c r="A60" s="12" t="s">
        <v>5</v>
      </c>
      <c r="B60" s="13" t="s">
        <v>8</v>
      </c>
      <c r="C60" s="15">
        <f>IF(C107=0,0,(C59/C57/C107))</f>
        <v>434.58208211143693</v>
      </c>
      <c r="D60" s="15">
        <f aca="true" t="shared" si="50" ref="D60:O60">IF(D107=0,0,(D59/D57/D107))</f>
        <v>400.8190835777126</v>
      </c>
      <c r="E60" s="15">
        <f t="shared" si="50"/>
        <v>459.5986615384615</v>
      </c>
      <c r="F60" s="15">
        <f t="shared" si="50"/>
        <v>381.85079178885627</v>
      </c>
      <c r="G60" s="15">
        <f t="shared" si="50"/>
        <v>477.27124999999995</v>
      </c>
      <c r="H60" s="15">
        <f t="shared" si="50"/>
        <v>353.3978094523631</v>
      </c>
      <c r="I60" s="15">
        <f t="shared" si="50"/>
        <v>625.1811598173516</v>
      </c>
      <c r="J60" s="15">
        <f t="shared" si="50"/>
        <v>602.5785886126704</v>
      </c>
      <c r="K60" s="15">
        <f t="shared" si="50"/>
        <v>355.30709302325585</v>
      </c>
      <c r="L60" s="15">
        <f t="shared" si="50"/>
        <v>0</v>
      </c>
      <c r="M60" s="15">
        <f t="shared" si="50"/>
        <v>0</v>
      </c>
      <c r="N60" s="15">
        <f t="shared" si="50"/>
        <v>235.5650587606838</v>
      </c>
      <c r="O60" s="15">
        <f t="shared" si="50"/>
        <v>453.55631509026415</v>
      </c>
    </row>
    <row r="61" spans="1:15" ht="15" customHeight="1">
      <c r="A61" s="12" t="s">
        <v>5</v>
      </c>
      <c r="B61" s="13" t="s">
        <v>9</v>
      </c>
      <c r="C61" s="28">
        <f aca="true" t="shared" si="51" ref="C61:O61">IF(C58=0,0,(C59/C58))</f>
        <v>0.058995880628803746</v>
      </c>
      <c r="D61" s="28">
        <f t="shared" si="51"/>
        <v>0.049303663389328393</v>
      </c>
      <c r="E61" s="28">
        <f t="shared" si="51"/>
        <v>0.05734677392263327</v>
      </c>
      <c r="F61" s="28">
        <f t="shared" si="51"/>
        <v>0.05248950954516</v>
      </c>
      <c r="G61" s="28">
        <f t="shared" si="51"/>
        <v>0.052300051304018644</v>
      </c>
      <c r="H61" s="28">
        <f t="shared" si="51"/>
        <v>0.036580911161784274</v>
      </c>
      <c r="I61" s="28">
        <f t="shared" si="51"/>
        <v>0.07625824839471557</v>
      </c>
      <c r="J61" s="28">
        <f t="shared" si="51"/>
        <v>0.09381037810520429</v>
      </c>
      <c r="K61" s="28">
        <f t="shared" si="51"/>
        <v>0.05635621459743961</v>
      </c>
      <c r="L61" s="28">
        <f t="shared" si="51"/>
        <v>0</v>
      </c>
      <c r="M61" s="28">
        <f t="shared" si="51"/>
        <v>0</v>
      </c>
      <c r="N61" s="28">
        <f t="shared" si="51"/>
        <v>0.02188861558453613</v>
      </c>
      <c r="O61" s="28">
        <f t="shared" si="51"/>
        <v>0.05580279848659208</v>
      </c>
    </row>
    <row r="62" spans="1:15" ht="15" customHeight="1">
      <c r="A62" s="18"/>
      <c r="B62" s="1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5" customHeight="1">
      <c r="A63" s="12" t="s">
        <v>5</v>
      </c>
      <c r="B63" s="21" t="s">
        <v>39</v>
      </c>
      <c r="C63" s="14">
        <f aca="true" t="shared" si="52" ref="C63:N63">SUM(C171+C279+C387)</f>
        <v>2773</v>
      </c>
      <c r="D63" s="14">
        <f t="shared" si="52"/>
        <v>2792</v>
      </c>
      <c r="E63" s="14">
        <f>SUM(E171+E279+E387)</f>
        <v>2788</v>
      </c>
      <c r="F63" s="14">
        <f t="shared" si="52"/>
        <v>2795</v>
      </c>
      <c r="G63" s="14">
        <f>SUM(G171+G279+G387)</f>
        <v>2788</v>
      </c>
      <c r="H63" s="14">
        <f t="shared" si="52"/>
        <v>3114</v>
      </c>
      <c r="I63" s="14">
        <f t="shared" si="52"/>
        <v>2949</v>
      </c>
      <c r="J63" s="14">
        <f t="shared" si="52"/>
        <v>2769</v>
      </c>
      <c r="K63" s="14">
        <f t="shared" si="52"/>
        <v>2680</v>
      </c>
      <c r="L63" s="14">
        <f t="shared" si="52"/>
        <v>2605</v>
      </c>
      <c r="M63" s="14">
        <f t="shared" si="52"/>
        <v>2680</v>
      </c>
      <c r="N63" s="14">
        <f t="shared" si="52"/>
        <v>2024</v>
      </c>
      <c r="O63" s="14">
        <f>SUM(C63:N63)</f>
        <v>32757</v>
      </c>
    </row>
    <row r="64" spans="1:15" ht="15" customHeight="1">
      <c r="A64" s="12" t="s">
        <v>5</v>
      </c>
      <c r="B64" s="13" t="s">
        <v>7</v>
      </c>
      <c r="C64" s="15">
        <f aca="true" t="shared" si="53" ref="C64:N64">SUM(C172+C280+C388)</f>
        <v>283888276.12</v>
      </c>
      <c r="D64" s="15">
        <f t="shared" si="53"/>
        <v>278385893.89</v>
      </c>
      <c r="E64" s="15">
        <f>SUM(E172+E280+E388)</f>
        <v>269103849.59</v>
      </c>
      <c r="F64" s="15">
        <f t="shared" si="53"/>
        <v>244075816.85</v>
      </c>
      <c r="G64" s="15">
        <f>SUM(G172+G280+G388)</f>
        <v>245770197.47</v>
      </c>
      <c r="H64" s="15">
        <f t="shared" si="53"/>
        <v>244568918.71</v>
      </c>
      <c r="I64" s="15">
        <f t="shared" si="53"/>
        <v>263953439.85999998</v>
      </c>
      <c r="J64" s="15">
        <f t="shared" si="53"/>
        <v>227609682.23999998</v>
      </c>
      <c r="K64" s="15">
        <f t="shared" si="53"/>
        <v>119264469.17</v>
      </c>
      <c r="L64" s="15">
        <f t="shared" si="53"/>
        <v>0</v>
      </c>
      <c r="M64" s="15">
        <f t="shared" si="53"/>
        <v>0</v>
      </c>
      <c r="N64" s="15">
        <f t="shared" si="53"/>
        <v>141619082.04</v>
      </c>
      <c r="O64" s="15">
        <f>SUM(C64:N64)</f>
        <v>2318239625.9399996</v>
      </c>
    </row>
    <row r="65" spans="1:15" ht="15" customHeight="1">
      <c r="A65" s="12" t="s">
        <v>5</v>
      </c>
      <c r="B65" s="13" t="s">
        <v>0</v>
      </c>
      <c r="C65" s="15">
        <f aca="true" t="shared" si="54" ref="C65:N65">SUM(C173+C281+C389)</f>
        <v>15805439.490000002</v>
      </c>
      <c r="D65" s="15">
        <f t="shared" si="54"/>
        <v>16230083.33</v>
      </c>
      <c r="E65" s="15">
        <f>SUM(E173+E281+E389)</f>
        <v>15244344.649999999</v>
      </c>
      <c r="F65" s="15">
        <f t="shared" si="54"/>
        <v>14051032.72</v>
      </c>
      <c r="G65" s="15">
        <f>SUM(G173+G281+G389)</f>
        <v>13817130.319999998</v>
      </c>
      <c r="H65" s="15">
        <f t="shared" si="54"/>
        <v>13945387.02</v>
      </c>
      <c r="I65" s="15">
        <f t="shared" si="54"/>
        <v>14563202.219999999</v>
      </c>
      <c r="J65" s="15">
        <f t="shared" si="54"/>
        <v>13423806.79</v>
      </c>
      <c r="K65" s="15">
        <f t="shared" si="54"/>
        <v>6517307.18</v>
      </c>
      <c r="L65" s="15">
        <f t="shared" si="54"/>
        <v>0</v>
      </c>
      <c r="M65" s="15">
        <f t="shared" si="54"/>
        <v>0</v>
      </c>
      <c r="N65" s="15">
        <f t="shared" si="54"/>
        <v>7919572.01</v>
      </c>
      <c r="O65" s="15">
        <f>SUM(C65:N65)</f>
        <v>131517305.73</v>
      </c>
    </row>
    <row r="66" spans="1:15" ht="15" customHeight="1">
      <c r="A66" s="12" t="s">
        <v>5</v>
      </c>
      <c r="B66" s="13" t="s">
        <v>8</v>
      </c>
      <c r="C66" s="15">
        <f>IF(C107=0,0,(C65/C63/C107))</f>
        <v>183.8632840873399</v>
      </c>
      <c r="D66" s="15">
        <f aca="true" t="shared" si="55" ref="D66:O66">IF(D107=0,0,(D65/D63/D107))</f>
        <v>187.51829339587763</v>
      </c>
      <c r="E66" s="15">
        <f t="shared" si="55"/>
        <v>185.06543554795275</v>
      </c>
      <c r="F66" s="15">
        <f t="shared" si="55"/>
        <v>162.16784257602862</v>
      </c>
      <c r="G66" s="15">
        <f t="shared" si="55"/>
        <v>165.19763653754183</v>
      </c>
      <c r="H66" s="15">
        <f t="shared" si="55"/>
        <v>144.46088445521784</v>
      </c>
      <c r="I66" s="15">
        <f t="shared" si="55"/>
        <v>175.8865358212907</v>
      </c>
      <c r="J66" s="15">
        <f t="shared" si="55"/>
        <v>167.16861296870525</v>
      </c>
      <c r="K66" s="15">
        <f t="shared" si="55"/>
        <v>151.98943983208954</v>
      </c>
      <c r="L66" s="15">
        <f t="shared" si="55"/>
        <v>0</v>
      </c>
      <c r="M66" s="15">
        <f t="shared" si="55"/>
        <v>0</v>
      </c>
      <c r="N66" s="15">
        <f t="shared" si="55"/>
        <v>275.9048219760312</v>
      </c>
      <c r="O66" s="15">
        <f t="shared" si="55"/>
        <v>177.73130706802786</v>
      </c>
    </row>
    <row r="67" spans="1:15" ht="15" customHeight="1">
      <c r="A67" s="12" t="s">
        <v>5</v>
      </c>
      <c r="B67" s="13" t="s">
        <v>9</v>
      </c>
      <c r="C67" s="28">
        <f aca="true" t="shared" si="56" ref="C67:O67">IF(C64=0,0,(C65/C64))</f>
        <v>0.055674858102696075</v>
      </c>
      <c r="D67" s="28">
        <f t="shared" si="56"/>
        <v>0.05830066711790029</v>
      </c>
      <c r="E67" s="28">
        <f t="shared" si="56"/>
        <v>0.05664855658224848</v>
      </c>
      <c r="F67" s="28">
        <f t="shared" si="56"/>
        <v>0.05756831177025312</v>
      </c>
      <c r="G67" s="28">
        <f t="shared" si="56"/>
        <v>0.05621971444152251</v>
      </c>
      <c r="H67" s="28">
        <f t="shared" si="56"/>
        <v>0.05702027507647396</v>
      </c>
      <c r="I67" s="28">
        <f t="shared" si="56"/>
        <v>0.055173375379098194</v>
      </c>
      <c r="J67" s="28">
        <f t="shared" si="56"/>
        <v>0.05897731000672215</v>
      </c>
      <c r="K67" s="28">
        <f t="shared" si="56"/>
        <v>0.05464584067120784</v>
      </c>
      <c r="L67" s="28">
        <f t="shared" si="56"/>
        <v>0</v>
      </c>
      <c r="M67" s="28">
        <f t="shared" si="56"/>
        <v>0</v>
      </c>
      <c r="N67" s="28">
        <f t="shared" si="56"/>
        <v>0.05592164485124353</v>
      </c>
      <c r="O67" s="28">
        <f t="shared" si="56"/>
        <v>0.05673154071666443</v>
      </c>
    </row>
    <row r="68" spans="1:15" ht="15" customHeight="1">
      <c r="A68" s="18"/>
      <c r="B68" s="19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5" customHeight="1">
      <c r="A69" s="12" t="s">
        <v>5</v>
      </c>
      <c r="B69" s="21" t="s">
        <v>16</v>
      </c>
      <c r="C69" s="14">
        <f aca="true" t="shared" si="57" ref="C69:N69">SUM(C177+C285+C393)</f>
        <v>262</v>
      </c>
      <c r="D69" s="14">
        <f t="shared" si="57"/>
        <v>260</v>
      </c>
      <c r="E69" s="14">
        <f>SUM(E177+E285+E393)</f>
        <v>259</v>
      </c>
      <c r="F69" s="14">
        <f t="shared" si="57"/>
        <v>259</v>
      </c>
      <c r="G69" s="14">
        <f>SUM(G177+G285+G393)</f>
        <v>260</v>
      </c>
      <c r="H69" s="14">
        <f t="shared" si="57"/>
        <v>274</v>
      </c>
      <c r="I69" s="14">
        <f t="shared" si="57"/>
        <v>296</v>
      </c>
      <c r="J69" s="14">
        <f t="shared" si="57"/>
        <v>263</v>
      </c>
      <c r="K69" s="14">
        <f t="shared" si="57"/>
        <v>257</v>
      </c>
      <c r="L69" s="14">
        <f t="shared" si="57"/>
        <v>257</v>
      </c>
      <c r="M69" s="14">
        <f t="shared" si="57"/>
        <v>255</v>
      </c>
      <c r="N69" s="14">
        <f t="shared" si="57"/>
        <v>23</v>
      </c>
      <c r="O69" s="14">
        <f>SUM(C69:N69)</f>
        <v>2925</v>
      </c>
    </row>
    <row r="70" spans="1:15" ht="15" customHeight="1">
      <c r="A70" s="12" t="s">
        <v>5</v>
      </c>
      <c r="B70" s="13" t="s">
        <v>0</v>
      </c>
      <c r="C70" s="15">
        <f aca="true" t="shared" si="58" ref="C70:N70">SUM(C178+C286+C394)</f>
        <v>9074744.280000001</v>
      </c>
      <c r="D70" s="15">
        <f t="shared" si="58"/>
        <v>9395874.05</v>
      </c>
      <c r="E70" s="15">
        <f>SUM(E178+E286+E394)</f>
        <v>8766926.59</v>
      </c>
      <c r="F70" s="15">
        <f t="shared" si="58"/>
        <v>8075641.86</v>
      </c>
      <c r="G70" s="15">
        <f>SUM(G178+G286+G394)</f>
        <v>8623022.38</v>
      </c>
      <c r="H70" s="15">
        <f t="shared" si="58"/>
        <v>9059238.74</v>
      </c>
      <c r="I70" s="15">
        <f t="shared" si="58"/>
        <v>9058092.14</v>
      </c>
      <c r="J70" s="15">
        <f t="shared" si="58"/>
        <v>8600575.93</v>
      </c>
      <c r="K70" s="15">
        <f t="shared" si="58"/>
        <v>4441012.76</v>
      </c>
      <c r="L70" s="15">
        <f t="shared" si="58"/>
        <v>0</v>
      </c>
      <c r="M70" s="15">
        <f t="shared" si="58"/>
        <v>0</v>
      </c>
      <c r="N70" s="15">
        <f t="shared" si="58"/>
        <v>0</v>
      </c>
      <c r="O70" s="15">
        <f>SUM(C70:N70)</f>
        <v>75095128.73</v>
      </c>
    </row>
    <row r="71" spans="1:15" ht="15" customHeight="1">
      <c r="A71" s="12" t="s">
        <v>5</v>
      </c>
      <c r="B71" s="13" t="s">
        <v>8</v>
      </c>
      <c r="C71" s="15">
        <f>IF(C107=0,0,(C70/C69/C107))</f>
        <v>1117.3041467618814</v>
      </c>
      <c r="D71" s="15">
        <f aca="true" t="shared" si="59" ref="D71:O71">IF(D107=0,0,(D70/D69/D107))</f>
        <v>1165.7411972704715</v>
      </c>
      <c r="E71" s="15">
        <f t="shared" si="59"/>
        <v>1145.6631124443124</v>
      </c>
      <c r="F71" s="15">
        <f t="shared" si="59"/>
        <v>1005.8091742433678</v>
      </c>
      <c r="G71" s="15">
        <f t="shared" si="59"/>
        <v>1105.5156897435897</v>
      </c>
      <c r="H71" s="15">
        <f t="shared" si="59"/>
        <v>1066.5456486931953</v>
      </c>
      <c r="I71" s="15">
        <f t="shared" si="59"/>
        <v>1089.9222308404296</v>
      </c>
      <c r="J71" s="15">
        <f t="shared" si="59"/>
        <v>1127.64860757834</v>
      </c>
      <c r="K71" s="15">
        <f t="shared" si="59"/>
        <v>1080.0128307392995</v>
      </c>
      <c r="L71" s="15">
        <f t="shared" si="59"/>
        <v>0</v>
      </c>
      <c r="M71" s="15">
        <f t="shared" si="59"/>
        <v>0</v>
      </c>
      <c r="N71" s="15">
        <f t="shared" si="59"/>
        <v>0</v>
      </c>
      <c r="O71" s="15">
        <f t="shared" si="59"/>
        <v>1136.5042074658393</v>
      </c>
    </row>
    <row r="72" spans="1:15" ht="15">
      <c r="A72" s="12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ht="15">
      <c r="A73" s="12" t="s">
        <v>5</v>
      </c>
      <c r="B73" s="21" t="s">
        <v>17</v>
      </c>
      <c r="C73" s="14">
        <f aca="true" t="shared" si="60" ref="C73:N73">SUM(C181+C289+C397)</f>
        <v>127</v>
      </c>
      <c r="D73" s="14">
        <f t="shared" si="60"/>
        <v>124</v>
      </c>
      <c r="E73" s="14">
        <f>SUM(E181+E289+E397)</f>
        <v>124</v>
      </c>
      <c r="F73" s="14">
        <f t="shared" si="60"/>
        <v>124</v>
      </c>
      <c r="G73" s="14">
        <f>SUM(G181+G289+G397)</f>
        <v>123</v>
      </c>
      <c r="H73" s="14">
        <f t="shared" si="60"/>
        <v>133</v>
      </c>
      <c r="I73" s="14">
        <f t="shared" si="60"/>
        <v>136</v>
      </c>
      <c r="J73" s="14">
        <f t="shared" si="60"/>
        <v>126</v>
      </c>
      <c r="K73" s="14">
        <f t="shared" si="60"/>
        <v>122</v>
      </c>
      <c r="L73" s="14">
        <f t="shared" si="60"/>
        <v>122</v>
      </c>
      <c r="M73" s="14">
        <f t="shared" si="60"/>
        <v>120</v>
      </c>
      <c r="N73" s="14">
        <f t="shared" si="60"/>
        <v>13</v>
      </c>
      <c r="O73" s="14">
        <f>SUM(C73:N73)</f>
        <v>1394</v>
      </c>
    </row>
    <row r="74" spans="1:15" ht="15">
      <c r="A74" s="12" t="s">
        <v>5</v>
      </c>
      <c r="B74" s="21" t="s">
        <v>18</v>
      </c>
      <c r="C74" s="15">
        <f aca="true" t="shared" si="61" ref="C74:M74">SUM(C182+C290+C398)</f>
        <v>16212573.35</v>
      </c>
      <c r="D74" s="15">
        <f t="shared" si="61"/>
        <v>15643725.05</v>
      </c>
      <c r="E74" s="15">
        <f>SUM(E182+E290+E398)</f>
        <v>14353150.76</v>
      </c>
      <c r="F74" s="15">
        <f t="shared" si="61"/>
        <v>13078044.75</v>
      </c>
      <c r="G74" s="15">
        <f>SUM(G182+G290+G398)</f>
        <v>14720316.26</v>
      </c>
      <c r="H74" s="15">
        <f t="shared" si="61"/>
        <v>14673737.05</v>
      </c>
      <c r="I74" s="15">
        <f t="shared" si="61"/>
        <v>15461781.8</v>
      </c>
      <c r="J74" s="15">
        <f t="shared" si="61"/>
        <v>13935266.66</v>
      </c>
      <c r="K74" s="15">
        <f t="shared" si="61"/>
        <v>6871809.15</v>
      </c>
      <c r="L74" s="15">
        <f t="shared" si="61"/>
        <v>0</v>
      </c>
      <c r="M74" s="15">
        <f t="shared" si="61"/>
        <v>0</v>
      </c>
      <c r="N74" s="15">
        <f>SUM(N182+N290+N397)</f>
        <v>0</v>
      </c>
      <c r="O74" s="15">
        <f>SUM(C74:N74)</f>
        <v>124950404.83</v>
      </c>
    </row>
    <row r="75" spans="1:15" ht="15">
      <c r="A75" s="12" t="s">
        <v>5</v>
      </c>
      <c r="B75" s="13" t="s">
        <v>0</v>
      </c>
      <c r="C75" s="15">
        <f aca="true" t="shared" si="62" ref="C75:M75">SUM(C183+C291+C399)</f>
        <v>3866685.6</v>
      </c>
      <c r="D75" s="15">
        <f t="shared" si="62"/>
        <v>3802251.8</v>
      </c>
      <c r="E75" s="15">
        <f>SUM(E183+E291+E399)</f>
        <v>3404228.51</v>
      </c>
      <c r="F75" s="15">
        <f t="shared" si="62"/>
        <v>3267212.5</v>
      </c>
      <c r="G75" s="15">
        <f>SUM(G183+G291+G399)</f>
        <v>3612480.76</v>
      </c>
      <c r="H75" s="15">
        <f t="shared" si="62"/>
        <v>3881755.55</v>
      </c>
      <c r="I75" s="15">
        <f t="shared" si="62"/>
        <v>3871670.05</v>
      </c>
      <c r="J75" s="15">
        <f t="shared" si="62"/>
        <v>3687032.1599999997</v>
      </c>
      <c r="K75" s="15">
        <f t="shared" si="62"/>
        <v>1838022.4</v>
      </c>
      <c r="L75" s="15">
        <f t="shared" si="62"/>
        <v>0</v>
      </c>
      <c r="M75" s="15">
        <f t="shared" si="62"/>
        <v>0</v>
      </c>
      <c r="N75" s="15">
        <f>SUM(N183+N291+N398)</f>
        <v>0</v>
      </c>
      <c r="O75" s="15">
        <f>SUM(C75:N75)</f>
        <v>31231339.330000002</v>
      </c>
    </row>
    <row r="76" spans="1:15" ht="15">
      <c r="A76" s="12" t="s">
        <v>5</v>
      </c>
      <c r="B76" s="13" t="s">
        <v>8</v>
      </c>
      <c r="C76" s="15">
        <f>IF(C107=0,0,(C75/C73/C107))</f>
        <v>982.1401066802134</v>
      </c>
      <c r="D76" s="15">
        <f aca="true" t="shared" si="63" ref="D76:O76">IF(D107=0,0,(D75/D73/D107))</f>
        <v>989.1393860561914</v>
      </c>
      <c r="E76" s="15">
        <f t="shared" si="63"/>
        <v>929.1938861042182</v>
      </c>
      <c r="F76" s="15">
        <f t="shared" si="63"/>
        <v>849.9512226847035</v>
      </c>
      <c r="G76" s="15">
        <f t="shared" si="63"/>
        <v>978.9920758807588</v>
      </c>
      <c r="H76" s="15">
        <f t="shared" si="63"/>
        <v>941.4881275770069</v>
      </c>
      <c r="I76" s="15">
        <f t="shared" si="63"/>
        <v>1013.9345417002417</v>
      </c>
      <c r="J76" s="15">
        <f t="shared" si="63"/>
        <v>1009.0399999999998</v>
      </c>
      <c r="K76" s="15">
        <f t="shared" si="63"/>
        <v>941.6098360655737</v>
      </c>
      <c r="L76" s="15">
        <f t="shared" si="63"/>
        <v>0</v>
      </c>
      <c r="M76" s="15">
        <f t="shared" si="63"/>
        <v>0</v>
      </c>
      <c r="N76" s="15">
        <f t="shared" si="63"/>
        <v>0</v>
      </c>
      <c r="O76" s="15">
        <f t="shared" si="63"/>
        <v>991.7746134182895</v>
      </c>
    </row>
    <row r="77" spans="1:15" ht="15">
      <c r="A77" s="12" t="s">
        <v>5</v>
      </c>
      <c r="B77" s="13" t="s">
        <v>9</v>
      </c>
      <c r="C77" s="28">
        <f aca="true" t="shared" si="64" ref="C77:O77">IF(C74=0,0,(C75/C74))</f>
        <v>0.23849918927275046</v>
      </c>
      <c r="D77" s="28">
        <f t="shared" si="64"/>
        <v>0.24305283989889606</v>
      </c>
      <c r="E77" s="28">
        <f t="shared" si="64"/>
        <v>0.23717639192413803</v>
      </c>
      <c r="F77" s="28">
        <f t="shared" si="64"/>
        <v>0.24982423309111249</v>
      </c>
      <c r="G77" s="28">
        <f t="shared" si="64"/>
        <v>0.24540782250829166</v>
      </c>
      <c r="H77" s="28">
        <f t="shared" si="64"/>
        <v>0.2645376250625944</v>
      </c>
      <c r="I77" s="28">
        <f t="shared" si="64"/>
        <v>0.2504025797337277</v>
      </c>
      <c r="J77" s="28">
        <f t="shared" si="64"/>
        <v>0.2645828206921445</v>
      </c>
      <c r="K77" s="28">
        <f t="shared" si="64"/>
        <v>0.26747285320052866</v>
      </c>
      <c r="L77" s="28">
        <f t="shared" si="64"/>
        <v>0</v>
      </c>
      <c r="M77" s="28">
        <f t="shared" si="64"/>
        <v>0</v>
      </c>
      <c r="N77" s="28">
        <f t="shared" si="64"/>
        <v>0</v>
      </c>
      <c r="O77" s="28">
        <f t="shared" si="64"/>
        <v>0.2499498850963427</v>
      </c>
    </row>
    <row r="78" spans="1:15" ht="15">
      <c r="A78" s="18"/>
      <c r="B78" s="1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5">
      <c r="A79" s="12" t="s">
        <v>5</v>
      </c>
      <c r="B79" s="21" t="s">
        <v>42</v>
      </c>
      <c r="C79" s="14">
        <f aca="true" t="shared" si="65" ref="C79:M79">SUM(C187+C295+C403)</f>
        <v>20</v>
      </c>
      <c r="D79" s="14">
        <f t="shared" si="65"/>
        <v>20</v>
      </c>
      <c r="E79" s="14">
        <f>SUM(E187+E295+E403)</f>
        <v>20</v>
      </c>
      <c r="F79" s="14">
        <f t="shared" si="65"/>
        <v>20</v>
      </c>
      <c r="G79" s="14">
        <f>SUM(G187+G295+G403)</f>
        <v>20</v>
      </c>
      <c r="H79" s="14">
        <f t="shared" si="65"/>
        <v>21</v>
      </c>
      <c r="I79" s="14">
        <f t="shared" si="65"/>
        <v>22</v>
      </c>
      <c r="J79" s="14">
        <f t="shared" si="65"/>
        <v>20</v>
      </c>
      <c r="K79" s="14">
        <f t="shared" si="65"/>
        <v>20</v>
      </c>
      <c r="L79" s="14">
        <f t="shared" si="65"/>
        <v>20</v>
      </c>
      <c r="M79" s="14">
        <f t="shared" si="65"/>
        <v>20</v>
      </c>
      <c r="N79" s="14">
        <f>SUM(N187+N295+N402)</f>
        <v>2</v>
      </c>
      <c r="O79" s="14">
        <f>SUM(C79:N79)</f>
        <v>225</v>
      </c>
    </row>
    <row r="80" spans="1:15" ht="15">
      <c r="A80" s="12" t="s">
        <v>5</v>
      </c>
      <c r="B80" s="21" t="s">
        <v>43</v>
      </c>
      <c r="C80" s="15">
        <f aca="true" t="shared" si="66" ref="C80:M80">SUM(C188+C296+C404)</f>
        <v>7554853.31</v>
      </c>
      <c r="D80" s="15">
        <f t="shared" si="66"/>
        <v>7761315.25</v>
      </c>
      <c r="E80" s="15">
        <f>SUM(E188+E296+E404)</f>
        <v>6933511.25</v>
      </c>
      <c r="F80" s="15">
        <f t="shared" si="66"/>
        <v>6466286.26</v>
      </c>
      <c r="G80" s="15">
        <f>SUM(G188+G296+G404)</f>
        <v>6620888.25</v>
      </c>
      <c r="H80" s="15">
        <f t="shared" si="66"/>
        <v>6688204.01</v>
      </c>
      <c r="I80" s="15">
        <f t="shared" si="66"/>
        <v>7437482.25</v>
      </c>
      <c r="J80" s="15">
        <f t="shared" si="66"/>
        <v>6951545.75</v>
      </c>
      <c r="K80" s="15">
        <f t="shared" si="66"/>
        <v>3706210.6</v>
      </c>
      <c r="L80" s="15">
        <f t="shared" si="66"/>
        <v>0</v>
      </c>
      <c r="M80" s="15">
        <f t="shared" si="66"/>
        <v>0</v>
      </c>
      <c r="N80" s="15">
        <f>SUM(N188+N296+N403)</f>
        <v>0</v>
      </c>
      <c r="O80" s="15">
        <f>SUM(C80:N80)</f>
        <v>60120296.93</v>
      </c>
    </row>
    <row r="81" spans="1:15" ht="15">
      <c r="A81" s="12" t="s">
        <v>5</v>
      </c>
      <c r="B81" s="13" t="s">
        <v>0</v>
      </c>
      <c r="C81" s="15">
        <f aca="true" t="shared" si="67" ref="C81:M81">SUM(C189+C297+C405)</f>
        <v>1496505.81</v>
      </c>
      <c r="D81" s="15">
        <f t="shared" si="67"/>
        <v>1748352.25</v>
      </c>
      <c r="E81" s="15">
        <f>SUM(E189+E297+E405)</f>
        <v>1760639.5</v>
      </c>
      <c r="F81" s="15">
        <f t="shared" si="67"/>
        <v>1505848.26</v>
      </c>
      <c r="G81" s="15">
        <f>SUM(G189+G297+G405)</f>
        <v>1758080.75</v>
      </c>
      <c r="H81" s="15">
        <f t="shared" si="67"/>
        <v>1612714.51</v>
      </c>
      <c r="I81" s="15">
        <f t="shared" si="67"/>
        <v>1580921.25</v>
      </c>
      <c r="J81" s="15">
        <f t="shared" si="67"/>
        <v>1410168</v>
      </c>
      <c r="K81" s="15">
        <f t="shared" si="67"/>
        <v>934949.1</v>
      </c>
      <c r="L81" s="15">
        <f t="shared" si="67"/>
        <v>0</v>
      </c>
      <c r="M81" s="15">
        <f t="shared" si="67"/>
        <v>0</v>
      </c>
      <c r="N81" s="15">
        <f>SUM(N189+N297+N404)</f>
        <v>0</v>
      </c>
      <c r="O81" s="15">
        <f>SUM(C81:N81)</f>
        <v>13808179.43</v>
      </c>
    </row>
    <row r="82" spans="1:15" ht="15">
      <c r="A82" s="12" t="s">
        <v>5</v>
      </c>
      <c r="B82" s="13" t="s">
        <v>8</v>
      </c>
      <c r="C82" s="15">
        <f>IF(C107=0,0,(C81/C79/C107))</f>
        <v>2413.719048387097</v>
      </c>
      <c r="D82" s="15">
        <f aca="true" t="shared" si="68" ref="D82:O82">IF(D107=0,0,(D81/D79/D107))</f>
        <v>2819.922983870968</v>
      </c>
      <c r="E82" s="15">
        <f t="shared" si="68"/>
        <v>2979.543769230769</v>
      </c>
      <c r="F82" s="15">
        <f t="shared" si="68"/>
        <v>2428.787516129032</v>
      </c>
      <c r="G82" s="15">
        <f t="shared" si="68"/>
        <v>2930.1345833333335</v>
      </c>
      <c r="H82" s="15">
        <f t="shared" si="68"/>
        <v>2477.288033794163</v>
      </c>
      <c r="I82" s="15">
        <f t="shared" si="68"/>
        <v>2559.399283935243</v>
      </c>
      <c r="J82" s="15">
        <f t="shared" si="68"/>
        <v>2431.3241379310343</v>
      </c>
      <c r="K82" s="15">
        <f t="shared" si="68"/>
        <v>2921.7159375</v>
      </c>
      <c r="L82" s="15">
        <f t="shared" si="68"/>
        <v>0</v>
      </c>
      <c r="M82" s="15">
        <f t="shared" si="68"/>
        <v>0</v>
      </c>
      <c r="N82" s="15">
        <f t="shared" si="68"/>
        <v>0</v>
      </c>
      <c r="O82" s="15">
        <f t="shared" si="68"/>
        <v>2716.68356796886</v>
      </c>
    </row>
    <row r="83" spans="1:15" ht="15">
      <c r="A83" s="12" t="s">
        <v>5</v>
      </c>
      <c r="B83" s="13" t="s">
        <v>9</v>
      </c>
      <c r="C83" s="28">
        <f aca="true" t="shared" si="69" ref="C83:O83">IF(C80=0,0,(C81/C80))</f>
        <v>0.19808535633897043</v>
      </c>
      <c r="D83" s="28">
        <f t="shared" si="69"/>
        <v>0.2252649446239154</v>
      </c>
      <c r="E83" s="28">
        <f t="shared" si="69"/>
        <v>0.25393187326262723</v>
      </c>
      <c r="F83" s="28">
        <f t="shared" si="69"/>
        <v>0.23287683214940133</v>
      </c>
      <c r="G83" s="28">
        <f t="shared" si="69"/>
        <v>0.26553548158738366</v>
      </c>
      <c r="H83" s="28">
        <f t="shared" si="69"/>
        <v>0.24112818741604147</v>
      </c>
      <c r="I83" s="28">
        <f t="shared" si="69"/>
        <v>0.21256134762540105</v>
      </c>
      <c r="J83" s="28">
        <f t="shared" si="69"/>
        <v>0.202856753118542</v>
      </c>
      <c r="K83" s="28">
        <f t="shared" si="69"/>
        <v>0.252265508063681</v>
      </c>
      <c r="L83" s="28">
        <f t="shared" si="69"/>
        <v>0</v>
      </c>
      <c r="M83" s="28">
        <f t="shared" si="69"/>
        <v>0</v>
      </c>
      <c r="N83" s="28">
        <f t="shared" si="69"/>
        <v>0</v>
      </c>
      <c r="O83" s="28">
        <f t="shared" si="69"/>
        <v>0.2296758355348329</v>
      </c>
    </row>
    <row r="84" spans="1:15" ht="15">
      <c r="A84" s="18"/>
      <c r="B84" s="1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5">
      <c r="A85" s="12" t="s">
        <v>5</v>
      </c>
      <c r="B85" s="13" t="s">
        <v>36</v>
      </c>
      <c r="C85" s="14">
        <f aca="true" t="shared" si="70" ref="C85:M85">SUM(C193+C301+C409)</f>
        <v>33</v>
      </c>
      <c r="D85" s="14">
        <f t="shared" si="70"/>
        <v>34</v>
      </c>
      <c r="E85" s="14">
        <f>SUM(E193+E301+E409)</f>
        <v>34</v>
      </c>
      <c r="F85" s="14">
        <f t="shared" si="70"/>
        <v>34</v>
      </c>
      <c r="G85" s="14">
        <f>SUM(G193+G301+G409)</f>
        <v>36</v>
      </c>
      <c r="H85" s="14">
        <f t="shared" si="70"/>
        <v>37</v>
      </c>
      <c r="I85" s="14">
        <f t="shared" si="70"/>
        <v>38</v>
      </c>
      <c r="J85" s="14">
        <f t="shared" si="70"/>
        <v>36</v>
      </c>
      <c r="K85" s="14">
        <f t="shared" si="70"/>
        <v>34</v>
      </c>
      <c r="L85" s="14">
        <f t="shared" si="70"/>
        <v>34</v>
      </c>
      <c r="M85" s="14">
        <f t="shared" si="70"/>
        <v>34</v>
      </c>
      <c r="N85" s="14">
        <f>SUM(N193+N301+N408)</f>
        <v>6</v>
      </c>
      <c r="O85" s="14">
        <f>SUM(C85:N85)</f>
        <v>390</v>
      </c>
    </row>
    <row r="86" spans="1:15" ht="15">
      <c r="A86" s="12" t="s">
        <v>5</v>
      </c>
      <c r="B86" s="23" t="s">
        <v>37</v>
      </c>
      <c r="C86" s="15">
        <f aca="true" t="shared" si="71" ref="C86:M86">SUM(C194+C302+C410)</f>
        <v>5002075.76</v>
      </c>
      <c r="D86" s="15">
        <f t="shared" si="71"/>
        <v>5172844.96</v>
      </c>
      <c r="E86" s="15">
        <f>SUM(E194+E302+E410)</f>
        <v>4632430.5</v>
      </c>
      <c r="F86" s="15">
        <f t="shared" si="71"/>
        <v>4223251.0600000005</v>
      </c>
      <c r="G86" s="15">
        <f>SUM(G194+G302+G410)</f>
        <v>4728465.05</v>
      </c>
      <c r="H86" s="15">
        <f t="shared" si="71"/>
        <v>4842622.9</v>
      </c>
      <c r="I86" s="15">
        <f t="shared" si="71"/>
        <v>4967957.5</v>
      </c>
      <c r="J86" s="15">
        <f t="shared" si="71"/>
        <v>4410204.359999999</v>
      </c>
      <c r="K86" s="15">
        <f t="shared" si="71"/>
        <v>2289246.55</v>
      </c>
      <c r="L86" s="15">
        <f t="shared" si="71"/>
        <v>0</v>
      </c>
      <c r="M86" s="15">
        <f t="shared" si="71"/>
        <v>0</v>
      </c>
      <c r="N86" s="15">
        <f>SUM(N194+N302+N409)</f>
        <v>0</v>
      </c>
      <c r="O86" s="15">
        <f>SUM(C86:N86)</f>
        <v>40269098.64</v>
      </c>
    </row>
    <row r="87" spans="1:15" ht="15">
      <c r="A87" s="12" t="s">
        <v>5</v>
      </c>
      <c r="B87" s="23" t="s">
        <v>0</v>
      </c>
      <c r="C87" s="15">
        <f aca="true" t="shared" si="72" ref="C87:M87">SUM(C195+C303+C411)</f>
        <v>1191139.5</v>
      </c>
      <c r="D87" s="15">
        <f t="shared" si="72"/>
        <v>1406988.75</v>
      </c>
      <c r="E87" s="15">
        <f>SUM(E195+E303+E411)</f>
        <v>1272259.03</v>
      </c>
      <c r="F87" s="15">
        <f t="shared" si="72"/>
        <v>1282168.92</v>
      </c>
      <c r="G87" s="15">
        <f>SUM(G195+G303+G411)</f>
        <v>1069138.72</v>
      </c>
      <c r="H87" s="15">
        <f t="shared" si="72"/>
        <v>1436822.18</v>
      </c>
      <c r="I87" s="15">
        <f t="shared" si="72"/>
        <v>1255693.04</v>
      </c>
      <c r="J87" s="15">
        <f t="shared" si="72"/>
        <v>1285945.01</v>
      </c>
      <c r="K87" s="15">
        <f t="shared" si="72"/>
        <v>635875.25</v>
      </c>
      <c r="L87" s="15">
        <f t="shared" si="72"/>
        <v>0</v>
      </c>
      <c r="M87" s="15">
        <f t="shared" si="72"/>
        <v>0</v>
      </c>
      <c r="N87" s="15">
        <f>SUM(N195+N303+N410)</f>
        <v>0</v>
      </c>
      <c r="O87" s="15">
        <f>SUM(C87:N87)</f>
        <v>10836030.4</v>
      </c>
    </row>
    <row r="88" spans="1:15" ht="15">
      <c r="A88" s="12" t="s">
        <v>5</v>
      </c>
      <c r="B88" s="13" t="s">
        <v>8</v>
      </c>
      <c r="C88" s="15">
        <f>IF(C107=0,0,(C87/C85/C107))</f>
        <v>1164.3592375366568</v>
      </c>
      <c r="D88" s="15">
        <f aca="true" t="shared" si="73" ref="D88:O88">IF(D107=0,0,(D87/D85/D107))</f>
        <v>1334.9039373814041</v>
      </c>
      <c r="E88" s="15">
        <f t="shared" si="73"/>
        <v>1266.5022018099546</v>
      </c>
      <c r="F88" s="15">
        <f t="shared" si="73"/>
        <v>1216.4790512333964</v>
      </c>
      <c r="G88" s="15">
        <f t="shared" si="73"/>
        <v>989.9432592592592</v>
      </c>
      <c r="H88" s="15">
        <f t="shared" si="73"/>
        <v>1252.678448125545</v>
      </c>
      <c r="I88" s="15">
        <f t="shared" si="73"/>
        <v>1176.929309300649</v>
      </c>
      <c r="J88" s="15">
        <f t="shared" si="73"/>
        <v>1231.7480938697317</v>
      </c>
      <c r="K88" s="15">
        <f t="shared" si="73"/>
        <v>1168.8883272058824</v>
      </c>
      <c r="L88" s="15">
        <f t="shared" si="73"/>
        <v>0</v>
      </c>
      <c r="M88" s="15">
        <f t="shared" si="73"/>
        <v>0</v>
      </c>
      <c r="N88" s="15">
        <f t="shared" si="73"/>
        <v>0</v>
      </c>
      <c r="O88" s="15">
        <f t="shared" si="73"/>
        <v>1229.9593545647558</v>
      </c>
    </row>
    <row r="89" spans="1:15" ht="15">
      <c r="A89" s="12" t="s">
        <v>5</v>
      </c>
      <c r="B89" s="13" t="s">
        <v>9</v>
      </c>
      <c r="C89" s="28">
        <f aca="true" t="shared" si="74" ref="C89:O89">IF(C86=0,0,(C87/C86))</f>
        <v>0.23812904025268103</v>
      </c>
      <c r="D89" s="28">
        <f t="shared" si="74"/>
        <v>0.27199515177427624</v>
      </c>
      <c r="E89" s="28">
        <f t="shared" si="74"/>
        <v>0.27464179548943046</v>
      </c>
      <c r="F89" s="28">
        <f t="shared" si="74"/>
        <v>0.30359760804748365</v>
      </c>
      <c r="G89" s="28">
        <f t="shared" si="74"/>
        <v>0.22610693083160252</v>
      </c>
      <c r="H89" s="28">
        <f t="shared" si="74"/>
        <v>0.2967032968848348</v>
      </c>
      <c r="I89" s="28">
        <f t="shared" si="74"/>
        <v>0.2527584102722296</v>
      </c>
      <c r="J89" s="28">
        <f t="shared" si="74"/>
        <v>0.29158399589446693</v>
      </c>
      <c r="K89" s="28">
        <f t="shared" si="74"/>
        <v>0.2777661715816499</v>
      </c>
      <c r="L89" s="28">
        <f t="shared" si="74"/>
        <v>0</v>
      </c>
      <c r="M89" s="28">
        <f t="shared" si="74"/>
        <v>0</v>
      </c>
      <c r="N89" s="28">
        <f t="shared" si="74"/>
        <v>0</v>
      </c>
      <c r="O89" s="28">
        <f t="shared" si="74"/>
        <v>0.2690904630588474</v>
      </c>
    </row>
    <row r="90" spans="1:15" ht="15">
      <c r="A90" s="18"/>
      <c r="B90" s="1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5">
      <c r="A91" s="12" t="s">
        <v>5</v>
      </c>
      <c r="B91" s="23" t="s">
        <v>35</v>
      </c>
      <c r="C91" s="14">
        <f aca="true" t="shared" si="75" ref="C91:M91">SUM(C199+C307+C415)</f>
        <v>57</v>
      </c>
      <c r="D91" s="14">
        <f t="shared" si="75"/>
        <v>57</v>
      </c>
      <c r="E91" s="14">
        <f>SUM(E199+E307+E415)</f>
        <v>56</v>
      </c>
      <c r="F91" s="14">
        <f t="shared" si="75"/>
        <v>56</v>
      </c>
      <c r="G91" s="14">
        <f>SUM(G199+G307+G415)</f>
        <v>56</v>
      </c>
      <c r="H91" s="14">
        <f t="shared" si="75"/>
        <v>56</v>
      </c>
      <c r="I91" s="14">
        <f t="shared" si="75"/>
        <v>73</v>
      </c>
      <c r="J91" s="14">
        <f t="shared" si="75"/>
        <v>56</v>
      </c>
      <c r="K91" s="14">
        <f t="shared" si="75"/>
        <v>56</v>
      </c>
      <c r="L91" s="14">
        <f t="shared" si="75"/>
        <v>56</v>
      </c>
      <c r="M91" s="14">
        <f t="shared" si="75"/>
        <v>56</v>
      </c>
      <c r="N91" s="14">
        <f>SUM(N199+N307+N414)</f>
        <v>0</v>
      </c>
      <c r="O91" s="14">
        <f>SUM(C91:N91)</f>
        <v>635</v>
      </c>
    </row>
    <row r="92" spans="1:15" ht="15">
      <c r="A92" s="12" t="s">
        <v>5</v>
      </c>
      <c r="B92" s="23" t="s">
        <v>0</v>
      </c>
      <c r="C92" s="15">
        <f aca="true" t="shared" si="76" ref="C92:M92">SUM(C200+C308+C416)</f>
        <v>1290505</v>
      </c>
      <c r="D92" s="15">
        <f t="shared" si="76"/>
        <v>1232051</v>
      </c>
      <c r="E92" s="15">
        <f>SUM(E200+E308+E416)</f>
        <v>1160209.05</v>
      </c>
      <c r="F92" s="15">
        <f t="shared" si="76"/>
        <v>1054406</v>
      </c>
      <c r="G92" s="15">
        <f>SUM(G200+G308+G416)</f>
        <v>1241261</v>
      </c>
      <c r="H92" s="15">
        <f t="shared" si="76"/>
        <v>1145717</v>
      </c>
      <c r="I92" s="15">
        <f t="shared" si="76"/>
        <v>1241330</v>
      </c>
      <c r="J92" s="15">
        <f t="shared" si="76"/>
        <v>1218193.01</v>
      </c>
      <c r="K92" s="15">
        <f t="shared" si="76"/>
        <v>459360.1</v>
      </c>
      <c r="L92" s="15">
        <f t="shared" si="76"/>
        <v>0</v>
      </c>
      <c r="M92" s="15">
        <f t="shared" si="76"/>
        <v>0</v>
      </c>
      <c r="N92" s="15">
        <f>SUM(N200+N308+N415)</f>
        <v>0</v>
      </c>
      <c r="O92" s="15">
        <f>SUM(C92:N92)</f>
        <v>10043032.16</v>
      </c>
    </row>
    <row r="93" spans="1:15" ht="15">
      <c r="A93" s="12" t="s">
        <v>5</v>
      </c>
      <c r="B93" s="23" t="s">
        <v>8</v>
      </c>
      <c r="C93" s="15">
        <f aca="true" t="shared" si="77" ref="C93:L93">IF(C92=0,0,(C92/C91)/C107)</f>
        <v>730.3367289190719</v>
      </c>
      <c r="D93" s="15">
        <f t="shared" si="77"/>
        <v>697.2558007923034</v>
      </c>
      <c r="E93" s="15">
        <f t="shared" si="77"/>
        <v>701.22525</v>
      </c>
      <c r="F93" s="15">
        <f t="shared" si="77"/>
        <v>607.3767281105991</v>
      </c>
      <c r="G93" s="15">
        <f t="shared" si="77"/>
        <v>738.8458333333333</v>
      </c>
      <c r="H93" s="15">
        <f t="shared" si="77"/>
        <v>659.9752304147465</v>
      </c>
      <c r="I93" s="15">
        <f t="shared" si="77"/>
        <v>605.640457872021</v>
      </c>
      <c r="J93" s="15">
        <f t="shared" si="77"/>
        <v>750.1188485221675</v>
      </c>
      <c r="K93" s="15">
        <f t="shared" si="77"/>
        <v>512.6786830357142</v>
      </c>
      <c r="L93" s="15">
        <f t="shared" si="77"/>
        <v>0</v>
      </c>
      <c r="M93" s="15">
        <f>IF(M92=0,0,(M92/M91)/M107)</f>
        <v>0</v>
      </c>
      <c r="N93" s="15">
        <f>IF(N92=0,0,(N92/N91)/N107)</f>
        <v>0</v>
      </c>
      <c r="O93" s="15">
        <f>IF(O92=0,0,(O92/O91)/O107)</f>
        <v>700.1261197853453</v>
      </c>
    </row>
    <row r="94" spans="1:15" ht="15">
      <c r="A94" s="18"/>
      <c r="B94" s="18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45" s="8" customFormat="1" ht="15">
      <c r="A95" s="12" t="s">
        <v>5</v>
      </c>
      <c r="B95" s="13" t="s">
        <v>44</v>
      </c>
      <c r="C95" s="14">
        <f aca="true" t="shared" si="78" ref="C95:M95">SUM(C203+C311+C419)</f>
        <v>25</v>
      </c>
      <c r="D95" s="14">
        <f t="shared" si="78"/>
        <v>25</v>
      </c>
      <c r="E95" s="14">
        <f>SUM(E203+E311+E419)</f>
        <v>25</v>
      </c>
      <c r="F95" s="14">
        <f t="shared" si="78"/>
        <v>25</v>
      </c>
      <c r="G95" s="14">
        <f>SUM(G203+G311+G419)</f>
        <v>25</v>
      </c>
      <c r="H95" s="14">
        <f t="shared" si="78"/>
        <v>27</v>
      </c>
      <c r="I95" s="14">
        <f t="shared" si="78"/>
        <v>27</v>
      </c>
      <c r="J95" s="14">
        <f t="shared" si="78"/>
        <v>25</v>
      </c>
      <c r="K95" s="14">
        <f t="shared" si="78"/>
        <v>25</v>
      </c>
      <c r="L95" s="14">
        <f t="shared" si="78"/>
        <v>25</v>
      </c>
      <c r="M95" s="14">
        <f t="shared" si="78"/>
        <v>25</v>
      </c>
      <c r="N95" s="14">
        <f>SUM(N203+N311+N419)</f>
        <v>2</v>
      </c>
      <c r="O95" s="14">
        <f>SUM(C95:N95)</f>
        <v>281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15" ht="15">
      <c r="A96" s="12" t="s">
        <v>5</v>
      </c>
      <c r="B96" s="23" t="s">
        <v>45</v>
      </c>
      <c r="C96" s="15">
        <f aca="true" t="shared" si="79" ref="C96:N96">SUM(C204+C312+C420)</f>
        <v>4781600.37</v>
      </c>
      <c r="D96" s="15">
        <f t="shared" si="79"/>
        <v>4870391.25</v>
      </c>
      <c r="E96" s="15">
        <f>SUM(E204+E312+E420)</f>
        <v>4255315.5</v>
      </c>
      <c r="F96" s="15">
        <f t="shared" si="79"/>
        <v>3442919.18</v>
      </c>
      <c r="G96" s="15">
        <f>SUM(G204+G312+G420)</f>
        <v>4118227.15</v>
      </c>
      <c r="H96" s="15">
        <f t="shared" si="79"/>
        <v>4111182.5</v>
      </c>
      <c r="I96" s="15">
        <f t="shared" si="79"/>
        <v>4535498.8</v>
      </c>
      <c r="J96" s="15">
        <f t="shared" si="79"/>
        <v>4148429.75</v>
      </c>
      <c r="K96" s="15">
        <f t="shared" si="79"/>
        <v>1897449.91</v>
      </c>
      <c r="L96" s="15">
        <f t="shared" si="79"/>
        <v>0</v>
      </c>
      <c r="M96" s="15">
        <f t="shared" si="79"/>
        <v>0</v>
      </c>
      <c r="N96" s="15">
        <f t="shared" si="79"/>
        <v>0</v>
      </c>
      <c r="O96" s="15">
        <f>SUM(C96:N96)</f>
        <v>36161014.41</v>
      </c>
    </row>
    <row r="97" spans="1:15" ht="15">
      <c r="A97" s="12" t="s">
        <v>5</v>
      </c>
      <c r="B97" s="23" t="s">
        <v>0</v>
      </c>
      <c r="C97" s="15">
        <f aca="true" t="shared" si="80" ref="C97:M97">SUM(C205+C313+C421)</f>
        <v>1229908.37</v>
      </c>
      <c r="D97" s="15">
        <f t="shared" si="80"/>
        <v>1206230.25</v>
      </c>
      <c r="E97" s="15">
        <f>SUM(E205+E313+E421)</f>
        <v>1169590.5</v>
      </c>
      <c r="F97" s="15">
        <f t="shared" si="80"/>
        <v>966006.18</v>
      </c>
      <c r="G97" s="15">
        <f>SUM(G205+G313+G421)</f>
        <v>942061.15</v>
      </c>
      <c r="H97" s="15">
        <f t="shared" si="80"/>
        <v>982229.5</v>
      </c>
      <c r="I97" s="15">
        <f t="shared" si="80"/>
        <v>1108477.8</v>
      </c>
      <c r="J97" s="15">
        <f t="shared" si="80"/>
        <v>999237.75</v>
      </c>
      <c r="K97" s="15">
        <f t="shared" si="80"/>
        <v>572805.91</v>
      </c>
      <c r="L97" s="15">
        <f t="shared" si="80"/>
        <v>0</v>
      </c>
      <c r="M97" s="15">
        <f t="shared" si="80"/>
        <v>0</v>
      </c>
      <c r="N97" s="15">
        <f>SUM(N205+N313+N420)</f>
        <v>0</v>
      </c>
      <c r="O97" s="15">
        <f>SUM(C97:N97)</f>
        <v>9176547.41</v>
      </c>
    </row>
    <row r="98" spans="1:15" ht="15">
      <c r="A98" s="12" t="s">
        <v>5</v>
      </c>
      <c r="B98" s="13" t="s">
        <v>8</v>
      </c>
      <c r="C98" s="15">
        <f>IF(C107=0,0,(C97/C95)/C107)</f>
        <v>1586.978541935484</v>
      </c>
      <c r="D98" s="15">
        <f>IF(D107=0,0,(D97/D95)/D107)</f>
        <v>1556.4261290322581</v>
      </c>
      <c r="E98" s="15">
        <f>IF(E107=0,0,(E97/E95)/E107)</f>
        <v>1583.4456</v>
      </c>
      <c r="F98" s="15">
        <f>IF(F107=0,0,(F97/F95)/F107)</f>
        <v>1246.4595870967744</v>
      </c>
      <c r="G98" s="15">
        <f aca="true" t="shared" si="81" ref="G98:O98">IF(G107=0,0,(G97/G95)/G107)</f>
        <v>1256.0815333333335</v>
      </c>
      <c r="H98" s="15">
        <f t="shared" si="81"/>
        <v>1173.5119474313024</v>
      </c>
      <c r="I98" s="15">
        <f t="shared" si="81"/>
        <v>1462.223378995434</v>
      </c>
      <c r="J98" s="15">
        <f t="shared" si="81"/>
        <v>1378.2589655172414</v>
      </c>
      <c r="K98" s="15">
        <f t="shared" si="81"/>
        <v>1432.014775</v>
      </c>
      <c r="L98" s="15">
        <f t="shared" si="81"/>
        <v>0</v>
      </c>
      <c r="M98" s="15">
        <f t="shared" si="81"/>
        <v>0</v>
      </c>
      <c r="N98" s="15">
        <f t="shared" si="81"/>
        <v>0</v>
      </c>
      <c r="O98" s="15">
        <f t="shared" si="81"/>
        <v>1445.6333046104676</v>
      </c>
    </row>
    <row r="99" spans="1:15" ht="15">
      <c r="A99" s="12" t="s">
        <v>5</v>
      </c>
      <c r="B99" s="13" t="s">
        <v>9</v>
      </c>
      <c r="C99" s="28">
        <f aca="true" t="shared" si="82" ref="C99:O99">IF(C96=0,0,(C97/C96))</f>
        <v>0.2572168886627387</v>
      </c>
      <c r="D99" s="28">
        <f t="shared" si="82"/>
        <v>0.24766598576654392</v>
      </c>
      <c r="E99" s="28">
        <f t="shared" si="82"/>
        <v>0.27485400318730774</v>
      </c>
      <c r="F99" s="28">
        <f t="shared" si="82"/>
        <v>0.280577652130655</v>
      </c>
      <c r="G99" s="28">
        <f t="shared" si="82"/>
        <v>0.22875405257818282</v>
      </c>
      <c r="H99" s="28">
        <f t="shared" si="82"/>
        <v>0.23891654043575053</v>
      </c>
      <c r="I99" s="28">
        <f t="shared" si="82"/>
        <v>0.24440041743589483</v>
      </c>
      <c r="J99" s="28">
        <f t="shared" si="82"/>
        <v>0.2408713200458559</v>
      </c>
      <c r="K99" s="28">
        <f t="shared" si="82"/>
        <v>0.3018819664124889</v>
      </c>
      <c r="L99" s="28">
        <f t="shared" si="82"/>
        <v>0</v>
      </c>
      <c r="M99" s="28">
        <f t="shared" si="82"/>
        <v>0</v>
      </c>
      <c r="N99" s="28">
        <f t="shared" si="82"/>
        <v>0</v>
      </c>
      <c r="O99" s="28">
        <f t="shared" si="82"/>
        <v>0.2537690814188639</v>
      </c>
    </row>
    <row r="100" spans="1:15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5">
      <c r="A101" s="12" t="s">
        <v>5</v>
      </c>
      <c r="B101" s="19" t="s">
        <v>19</v>
      </c>
      <c r="C101" s="14">
        <f>SUM(C3+C69)</f>
        <v>12803</v>
      </c>
      <c r="D101" s="14">
        <f aca="true" t="shared" si="83" ref="D101:M101">SUM(D3+D69)</f>
        <v>12793</v>
      </c>
      <c r="E101" s="14">
        <f>SUM(E3+E69)</f>
        <v>12778</v>
      </c>
      <c r="F101" s="14">
        <f t="shared" si="83"/>
        <v>12746</v>
      </c>
      <c r="G101" s="14">
        <f>SUM(G3+G69)</f>
        <v>12743</v>
      </c>
      <c r="H101" s="14">
        <f t="shared" si="83"/>
        <v>14215</v>
      </c>
      <c r="I101" s="14">
        <f t="shared" si="83"/>
        <v>13354</v>
      </c>
      <c r="J101" s="14">
        <f t="shared" si="83"/>
        <v>12525</v>
      </c>
      <c r="K101" s="14">
        <f t="shared" si="83"/>
        <v>12024</v>
      </c>
      <c r="L101" s="14">
        <f t="shared" si="83"/>
        <v>12024</v>
      </c>
      <c r="M101" s="14">
        <f t="shared" si="83"/>
        <v>12022</v>
      </c>
      <c r="N101" s="14">
        <v>9302</v>
      </c>
      <c r="O101" s="14">
        <f>SUM(C101:N101)</f>
        <v>149329</v>
      </c>
    </row>
    <row r="102" spans="1:15" ht="15">
      <c r="A102" s="12" t="s">
        <v>5</v>
      </c>
      <c r="B102" s="21" t="s">
        <v>20</v>
      </c>
      <c r="C102" s="15">
        <f aca="true" t="shared" si="84" ref="C102:M102">SUM(C210+C318+C426)</f>
        <v>75069047.19</v>
      </c>
      <c r="D102" s="15">
        <f t="shared" si="84"/>
        <v>76051356.82000001</v>
      </c>
      <c r="E102" s="15">
        <f>SUM(E210+E318+E426)</f>
        <v>71756394.26</v>
      </c>
      <c r="F102" s="15">
        <f t="shared" si="84"/>
        <v>64339892.03</v>
      </c>
      <c r="G102" s="15">
        <f>SUM(G210+G318+G426)</f>
        <v>66658854.29</v>
      </c>
      <c r="H102" s="15">
        <f t="shared" si="84"/>
        <v>67010239.59</v>
      </c>
      <c r="I102" s="15">
        <f t="shared" si="84"/>
        <v>68751457.71</v>
      </c>
      <c r="J102" s="15">
        <f t="shared" si="84"/>
        <v>64390341.92</v>
      </c>
      <c r="K102" s="15">
        <f t="shared" si="84"/>
        <v>31897218.519999996</v>
      </c>
      <c r="L102" s="15">
        <f t="shared" si="84"/>
        <v>0</v>
      </c>
      <c r="M102" s="15">
        <f t="shared" si="84"/>
        <v>0</v>
      </c>
      <c r="N102" s="15">
        <v>31771290.84</v>
      </c>
      <c r="O102" s="15">
        <f>SUM(C102:N102)</f>
        <v>617696093.17</v>
      </c>
    </row>
    <row r="103" spans="1:15" ht="15">
      <c r="A103" s="12" t="s">
        <v>5</v>
      </c>
      <c r="B103" s="21" t="s">
        <v>8</v>
      </c>
      <c r="C103" s="15">
        <f>IF(C107=0,0,(C102/C101/C107))</f>
        <v>189.141776725717</v>
      </c>
      <c r="D103" s="15">
        <f aca="true" t="shared" si="85" ref="D103:O103">IF(D107=0,0,(D102/D101/D107))</f>
        <v>191.76655787060972</v>
      </c>
      <c r="E103" s="15">
        <f t="shared" si="85"/>
        <v>190.06714349422685</v>
      </c>
      <c r="F103" s="15">
        <f t="shared" si="85"/>
        <v>162.83386066723023</v>
      </c>
      <c r="G103" s="15">
        <f t="shared" si="85"/>
        <v>174.36724552041645</v>
      </c>
      <c r="H103" s="15">
        <f t="shared" si="85"/>
        <v>152.0661717858237</v>
      </c>
      <c r="I103" s="15">
        <f t="shared" si="85"/>
        <v>183.36693540696848</v>
      </c>
      <c r="J103" s="15">
        <f t="shared" si="85"/>
        <v>177.27398147153968</v>
      </c>
      <c r="K103" s="15">
        <f t="shared" si="85"/>
        <v>165.7997469644045</v>
      </c>
      <c r="L103" s="15">
        <f t="shared" si="85"/>
        <v>0</v>
      </c>
      <c r="M103" s="15">
        <f t="shared" si="85"/>
        <v>0</v>
      </c>
      <c r="N103" s="15">
        <f t="shared" si="85"/>
        <v>240.83888717066637</v>
      </c>
      <c r="O103" s="15">
        <f t="shared" si="85"/>
        <v>183.1115968119255</v>
      </c>
    </row>
    <row r="104" spans="1:15" ht="15">
      <c r="A104" s="18"/>
      <c r="B104" s="2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5">
      <c r="A105" s="12" t="s">
        <v>5</v>
      </c>
      <c r="B105" s="21" t="s">
        <v>21</v>
      </c>
      <c r="C105" s="15">
        <f aca="true" t="shared" si="86" ref="C105:M105">+C213+C321+C429</f>
        <v>2845064.14</v>
      </c>
      <c r="D105" s="15">
        <f t="shared" si="86"/>
        <v>8012479.47</v>
      </c>
      <c r="E105" s="15">
        <f>+E213+E321+E429</f>
        <v>9037136.610000001</v>
      </c>
      <c r="F105" s="15">
        <f t="shared" si="86"/>
        <v>8995510.63</v>
      </c>
      <c r="G105" s="15">
        <f>+G213+G321+G429</f>
        <v>10088077.23</v>
      </c>
      <c r="H105" s="15">
        <f t="shared" si="86"/>
        <v>10292101.63</v>
      </c>
      <c r="I105" s="15">
        <f t="shared" si="86"/>
        <v>10609684.290000001</v>
      </c>
      <c r="J105" s="15">
        <f t="shared" si="86"/>
        <v>10210441.520000001</v>
      </c>
      <c r="K105" s="15">
        <f t="shared" si="86"/>
        <v>5093605.78</v>
      </c>
      <c r="L105" s="15">
        <f t="shared" si="86"/>
        <v>0</v>
      </c>
      <c r="M105" s="15">
        <f t="shared" si="86"/>
        <v>0</v>
      </c>
      <c r="N105" s="15">
        <v>5149883.19</v>
      </c>
      <c r="O105" s="15">
        <f>SUM(C105:N105)</f>
        <v>80333984.49</v>
      </c>
    </row>
    <row r="106" spans="1:15" ht="15">
      <c r="A106" s="12" t="s">
        <v>5</v>
      </c>
      <c r="B106" s="21" t="s">
        <v>46</v>
      </c>
      <c r="C106" s="14">
        <f aca="true" t="shared" si="87" ref="C106:N106">IF(AND(C214="",C322="",C430=""),"",C214+C322+C430)</f>
        <v>33</v>
      </c>
      <c r="D106" s="14">
        <f t="shared" si="87"/>
        <v>33</v>
      </c>
      <c r="E106" s="14">
        <f>IF(AND(E214="",E322="",E430=""),"",E214+E322+E430)</f>
        <v>33</v>
      </c>
      <c r="F106" s="14">
        <f t="shared" si="87"/>
        <v>33</v>
      </c>
      <c r="G106" s="14">
        <f>IF(AND(G214="",G322="",G430=""),"",G214+G322+G430)</f>
        <v>33</v>
      </c>
      <c r="H106" s="14">
        <f t="shared" si="87"/>
        <v>36</v>
      </c>
      <c r="I106" s="14">
        <f t="shared" si="87"/>
        <v>39</v>
      </c>
      <c r="J106" s="14">
        <f t="shared" si="87"/>
        <v>39</v>
      </c>
      <c r="K106" s="14">
        <f t="shared" si="87"/>
        <v>36</v>
      </c>
      <c r="L106" s="14">
        <f t="shared" si="87"/>
        <v>33</v>
      </c>
      <c r="M106" s="14">
        <f t="shared" si="87"/>
        <v>36</v>
      </c>
      <c r="N106" s="14">
        <f t="shared" si="87"/>
        <v>33</v>
      </c>
      <c r="O106" s="14">
        <f>AVERAGE(C106:N106)</f>
        <v>34.75</v>
      </c>
    </row>
    <row r="107" spans="1:15" ht="15">
      <c r="A107" s="12" t="s">
        <v>5</v>
      </c>
      <c r="B107" s="21" t="s">
        <v>22</v>
      </c>
      <c r="C107" s="15">
        <f aca="true" t="shared" si="88" ref="C107:N107">IF(AND(C214="",C215="",C322="",C323="",C430="",C431=""),"",((C430*C431)+(C322*C323)+(C214*C215))/C106)</f>
        <v>31</v>
      </c>
      <c r="D107" s="15">
        <f t="shared" si="88"/>
        <v>31</v>
      </c>
      <c r="E107" s="15">
        <f>IF(AND(E214="",E215="",E322="",E323="",E430="",E431=""),"",((E430*E431)+(E322*E323)+(E214*E215))/E106)</f>
        <v>29.545454545454547</v>
      </c>
      <c r="F107" s="15">
        <f t="shared" si="88"/>
        <v>31</v>
      </c>
      <c r="G107" s="15">
        <f>IF(AND(G214="",G215="",G322="",G323="",G430="",G431=""),"",((G430*G431)+(G322*G323)+(G214*G215))/G106)</f>
        <v>30</v>
      </c>
      <c r="H107" s="15">
        <f t="shared" si="88"/>
        <v>31</v>
      </c>
      <c r="I107" s="15">
        <f t="shared" si="88"/>
        <v>28.076923076923077</v>
      </c>
      <c r="J107" s="15">
        <f t="shared" si="88"/>
        <v>29</v>
      </c>
      <c r="K107" s="15">
        <f t="shared" si="88"/>
        <v>16</v>
      </c>
      <c r="L107" s="15">
        <f t="shared" si="88"/>
        <v>0</v>
      </c>
      <c r="M107" s="15">
        <f t="shared" si="88"/>
        <v>0</v>
      </c>
      <c r="N107" s="15">
        <f t="shared" si="88"/>
        <v>14.181818181818182</v>
      </c>
      <c r="O107" s="15">
        <f>(((C106*C107)+(D106*D107)+(E106*E107)+(F106*F107)+(G106*G107)+(H106*H107)+(I106*I107)+(J106*J107)+(K106*K107)+(L106*L107)+(M106*M107)+(N106*N107))/$O$106)/(COUNT(C107:N107))</f>
        <v>22.58992805755396</v>
      </c>
    </row>
    <row r="108" spans="1:15" ht="15">
      <c r="A108" s="12"/>
      <c r="B108" s="21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ht="20.25">
      <c r="A109" s="25"/>
      <c r="B109" s="2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ht="15">
      <c r="A110" s="18"/>
      <c r="B110" s="12"/>
      <c r="C110" s="27" t="s">
        <v>31</v>
      </c>
      <c r="D110" s="27" t="s">
        <v>32</v>
      </c>
      <c r="E110" s="27" t="s">
        <v>47</v>
      </c>
      <c r="F110" s="27" t="s">
        <v>1</v>
      </c>
      <c r="G110" s="27" t="s">
        <v>2</v>
      </c>
      <c r="H110" s="27" t="s">
        <v>3</v>
      </c>
      <c r="I110" s="27" t="s">
        <v>4</v>
      </c>
      <c r="J110" s="27" t="s">
        <v>27</v>
      </c>
      <c r="K110" s="27" t="s">
        <v>28</v>
      </c>
      <c r="L110" s="27" t="s">
        <v>29</v>
      </c>
      <c r="M110" s="27" t="s">
        <v>30</v>
      </c>
      <c r="N110" s="27" t="s">
        <v>40</v>
      </c>
      <c r="O110" s="27" t="s">
        <v>26</v>
      </c>
    </row>
    <row r="111" spans="1:15" ht="15">
      <c r="A111" s="12" t="s">
        <v>23</v>
      </c>
      <c r="B111" s="13" t="s">
        <v>6</v>
      </c>
      <c r="C111" s="14">
        <f>SUM(C117+C123+C129+C135+C141+C147+C153+C159+C165+C171)</f>
        <v>3556</v>
      </c>
      <c r="D111" s="14">
        <f aca="true" t="shared" si="89" ref="D111:N113">SUM(D117+D123+D129+D135+D141+D147+D153+D159+D165+D171)</f>
        <v>3554</v>
      </c>
      <c r="E111" s="14">
        <f>SUM(E117+E123+E129+E135+E141+E147+E153+E159+E165+E171)</f>
        <v>3551</v>
      </c>
      <c r="F111" s="14">
        <f t="shared" si="89"/>
        <v>3541</v>
      </c>
      <c r="G111" s="14">
        <f t="shared" si="89"/>
        <v>3541</v>
      </c>
      <c r="H111" s="14">
        <f t="shared" si="89"/>
        <v>3539</v>
      </c>
      <c r="I111" s="14">
        <f t="shared" si="89"/>
        <v>3534</v>
      </c>
      <c r="J111" s="14">
        <f t="shared" si="89"/>
        <v>3520</v>
      </c>
      <c r="K111" s="14">
        <f t="shared" si="89"/>
        <v>3298</v>
      </c>
      <c r="L111" s="14">
        <f t="shared" si="89"/>
        <v>3298</v>
      </c>
      <c r="M111" s="14">
        <f t="shared" si="89"/>
        <v>3298</v>
      </c>
      <c r="N111" s="14">
        <f t="shared" si="89"/>
        <v>2530</v>
      </c>
      <c r="O111" s="14">
        <f>SUM(C111:N111)</f>
        <v>40760</v>
      </c>
    </row>
    <row r="112" spans="1:15" ht="15">
      <c r="A112" s="12" t="s">
        <v>23</v>
      </c>
      <c r="B112" s="13" t="s">
        <v>7</v>
      </c>
      <c r="C112" s="15">
        <f>SUM(C118+C124+C130+C136+C142+C148+C154+C160+C166+C172)</f>
        <v>193437425</v>
      </c>
      <c r="D112" s="15">
        <f t="shared" si="89"/>
        <v>184499013.81</v>
      </c>
      <c r="E112" s="15">
        <f>SUM(E118+E124+E130+E136+E142+E148+E154+E160+E166+E172)</f>
        <v>177963248.17</v>
      </c>
      <c r="F112" s="15">
        <f t="shared" si="89"/>
        <v>156604900.33999997</v>
      </c>
      <c r="G112" s="15">
        <f t="shared" si="89"/>
        <v>147142394.73</v>
      </c>
      <c r="H112" s="15">
        <f t="shared" si="89"/>
        <v>149539639.45</v>
      </c>
      <c r="I112" s="15">
        <f t="shared" si="89"/>
        <v>159654785.75</v>
      </c>
      <c r="J112" s="15">
        <f t="shared" si="89"/>
        <v>145572682.60000002</v>
      </c>
      <c r="K112" s="15">
        <f t="shared" si="89"/>
        <v>82782153.06</v>
      </c>
      <c r="L112" s="15">
        <f t="shared" si="89"/>
        <v>0</v>
      </c>
      <c r="M112" s="15">
        <f t="shared" si="89"/>
        <v>0</v>
      </c>
      <c r="N112" s="15">
        <f t="shared" si="89"/>
        <v>115658597.58</v>
      </c>
      <c r="O112" s="15">
        <f>SUM(C112:N112)</f>
        <v>1512854840.4899998</v>
      </c>
    </row>
    <row r="113" spans="1:15" ht="15">
      <c r="A113" s="12" t="s">
        <v>23</v>
      </c>
      <c r="B113" s="13" t="s">
        <v>0</v>
      </c>
      <c r="C113" s="15">
        <f>SUM(C119+C125+C131+C137+C143+C149+C155+C161+C167+C173)</f>
        <v>12758771.190000001</v>
      </c>
      <c r="D113" s="15">
        <f t="shared" si="89"/>
        <v>12267765.21</v>
      </c>
      <c r="E113" s="15">
        <f>SUM(E119+E125+E131+E137+E143+E149+E155+E161+E167+E173)</f>
        <v>11910448.629999997</v>
      </c>
      <c r="F113" s="15">
        <f t="shared" si="89"/>
        <v>10239362.35</v>
      </c>
      <c r="G113" s="15">
        <f t="shared" si="89"/>
        <v>9744553.46</v>
      </c>
      <c r="H113" s="15">
        <f t="shared" si="89"/>
        <v>9845665.82</v>
      </c>
      <c r="I113" s="15">
        <f t="shared" si="89"/>
        <v>10396835.45</v>
      </c>
      <c r="J113" s="15">
        <f t="shared" si="89"/>
        <v>9973654.99</v>
      </c>
      <c r="K113" s="15">
        <f t="shared" si="89"/>
        <v>5398270.29</v>
      </c>
      <c r="L113" s="15">
        <f t="shared" si="89"/>
        <v>0</v>
      </c>
      <c r="M113" s="15">
        <f t="shared" si="89"/>
        <v>0</v>
      </c>
      <c r="N113" s="15">
        <f t="shared" si="89"/>
        <v>7812079.819999998</v>
      </c>
      <c r="O113" s="15">
        <f>SUM(C113:N113)</f>
        <v>100347407.21</v>
      </c>
    </row>
    <row r="114" spans="1:15" ht="15">
      <c r="A114" s="12" t="s">
        <v>23</v>
      </c>
      <c r="B114" s="13" t="s">
        <v>8</v>
      </c>
      <c r="C114" s="15">
        <f>IF(C215=0,0,(C113/C111/C215))</f>
        <v>115.74051299031171</v>
      </c>
      <c r="D114" s="15">
        <f aca="true" t="shared" si="90" ref="D114:O114">IF(D215=0,0,(D113/D111/D215))</f>
        <v>111.349004393051</v>
      </c>
      <c r="E114" s="15">
        <f t="shared" si="90"/>
        <v>111.80370440251569</v>
      </c>
      <c r="F114" s="15">
        <f t="shared" si="90"/>
        <v>93.27930282132805</v>
      </c>
      <c r="G114" s="15">
        <f t="shared" si="90"/>
        <v>91.73071128683047</v>
      </c>
      <c r="H114" s="15">
        <f t="shared" si="90"/>
        <v>89.74346516694165</v>
      </c>
      <c r="I114" s="15">
        <f t="shared" si="90"/>
        <v>94.90146822571516</v>
      </c>
      <c r="J114" s="15">
        <f t="shared" si="90"/>
        <v>97.70430045062696</v>
      </c>
      <c r="K114" s="15">
        <f t="shared" si="90"/>
        <v>102.30196880685264</v>
      </c>
      <c r="L114" s="15">
        <f t="shared" si="90"/>
        <v>0</v>
      </c>
      <c r="M114" s="15">
        <f t="shared" si="90"/>
        <v>0</v>
      </c>
      <c r="N114" s="15">
        <f t="shared" si="90"/>
        <v>205.8519056653491</v>
      </c>
      <c r="O114" s="15">
        <f t="shared" si="90"/>
        <v>89.52396039789454</v>
      </c>
    </row>
    <row r="115" spans="1:15" ht="15">
      <c r="A115" s="12" t="s">
        <v>23</v>
      </c>
      <c r="B115" s="13" t="s">
        <v>9</v>
      </c>
      <c r="C115" s="28">
        <f>IF(C112=0,0,(C113/C112))</f>
        <v>0.06595813188683627</v>
      </c>
      <c r="D115" s="28">
        <f aca="true" t="shared" si="91" ref="D115:O115">IF(D112=0,0,(D113/D112))</f>
        <v>0.06649230777262333</v>
      </c>
      <c r="E115" s="28">
        <f t="shared" si="91"/>
        <v>0.06692645112109047</v>
      </c>
      <c r="F115" s="28">
        <f t="shared" si="91"/>
        <v>0.06538340963641394</v>
      </c>
      <c r="G115" s="28">
        <f t="shared" si="91"/>
        <v>0.06622532872243136</v>
      </c>
      <c r="H115" s="28">
        <f t="shared" si="91"/>
        <v>0.06583983923066762</v>
      </c>
      <c r="I115" s="28">
        <f t="shared" si="91"/>
        <v>0.06512072532720804</v>
      </c>
      <c r="J115" s="28">
        <f t="shared" si="91"/>
        <v>0.06851323209729734</v>
      </c>
      <c r="K115" s="28">
        <f t="shared" si="91"/>
        <v>0.0652105567499237</v>
      </c>
      <c r="L115" s="28">
        <f t="shared" si="91"/>
        <v>0</v>
      </c>
      <c r="M115" s="28">
        <f t="shared" si="91"/>
        <v>0</v>
      </c>
      <c r="N115" s="28">
        <f t="shared" si="91"/>
        <v>0.06754430698155797</v>
      </c>
      <c r="O115" s="28">
        <f t="shared" si="91"/>
        <v>0.06632983186774112</v>
      </c>
    </row>
    <row r="116" spans="1:15" ht="15">
      <c r="A116" s="18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ht="15">
      <c r="A117" s="12" t="s">
        <v>23</v>
      </c>
      <c r="B117" s="21" t="s">
        <v>33</v>
      </c>
      <c r="C117" s="14">
        <v>1968</v>
      </c>
      <c r="D117" s="14">
        <v>1960</v>
      </c>
      <c r="E117" s="14">
        <v>1954</v>
      </c>
      <c r="F117" s="14">
        <v>1941</v>
      </c>
      <c r="G117" s="14">
        <v>1944</v>
      </c>
      <c r="H117" s="14">
        <v>1946</v>
      </c>
      <c r="I117" s="14">
        <v>1936</v>
      </c>
      <c r="J117" s="14">
        <v>1923</v>
      </c>
      <c r="K117" s="14">
        <v>1795</v>
      </c>
      <c r="L117" s="14">
        <v>1795</v>
      </c>
      <c r="M117" s="14">
        <v>1795</v>
      </c>
      <c r="N117" s="14">
        <v>1411</v>
      </c>
      <c r="O117" s="14">
        <f>SUM(C117:N117)</f>
        <v>22368</v>
      </c>
    </row>
    <row r="118" spans="1:15" ht="15">
      <c r="A118" s="12" t="s">
        <v>23</v>
      </c>
      <c r="B118" s="13" t="s">
        <v>7</v>
      </c>
      <c r="C118" s="15">
        <v>86419597.29</v>
      </c>
      <c r="D118" s="15">
        <v>82796739.39</v>
      </c>
      <c r="E118" s="15">
        <v>79586387.6</v>
      </c>
      <c r="F118" s="15">
        <v>69050662.49</v>
      </c>
      <c r="G118" s="15">
        <v>65441304.71</v>
      </c>
      <c r="H118" s="15">
        <v>65766608.36</v>
      </c>
      <c r="I118" s="15">
        <v>71072507.14</v>
      </c>
      <c r="J118" s="15">
        <v>66271495.78</v>
      </c>
      <c r="K118" s="15">
        <v>37799864.17</v>
      </c>
      <c r="L118" s="15">
        <v>0</v>
      </c>
      <c r="M118" s="15">
        <v>0</v>
      </c>
      <c r="N118" s="15">
        <v>51774082.32</v>
      </c>
      <c r="O118" s="15">
        <f>SUM(C118:N118)</f>
        <v>675979249.25</v>
      </c>
    </row>
    <row r="119" spans="1:15" ht="15">
      <c r="A119" s="12" t="s">
        <v>23</v>
      </c>
      <c r="B119" s="13" t="s">
        <v>0</v>
      </c>
      <c r="C119" s="15">
        <v>7257843.92</v>
      </c>
      <c r="D119" s="15">
        <v>7023885.69</v>
      </c>
      <c r="E119" s="15">
        <v>6779872.47</v>
      </c>
      <c r="F119" s="15">
        <v>5913821.97</v>
      </c>
      <c r="G119" s="15">
        <v>5707541.96</v>
      </c>
      <c r="H119" s="15">
        <v>5642663.18</v>
      </c>
      <c r="I119" s="15">
        <v>5901865.39</v>
      </c>
      <c r="J119" s="15">
        <v>5532175.36</v>
      </c>
      <c r="K119" s="15">
        <v>3050200.48</v>
      </c>
      <c r="L119" s="15">
        <v>0</v>
      </c>
      <c r="M119" s="15">
        <v>0</v>
      </c>
      <c r="N119" s="15">
        <v>4480548.96</v>
      </c>
      <c r="O119" s="15">
        <f>SUM(C119:N119)</f>
        <v>57290419.379999995</v>
      </c>
    </row>
    <row r="120" spans="1:15" ht="15">
      <c r="A120" s="12" t="s">
        <v>23</v>
      </c>
      <c r="B120" s="13" t="s">
        <v>8</v>
      </c>
      <c r="C120" s="15">
        <v>118.97</v>
      </c>
      <c r="D120" s="15">
        <v>115.6</v>
      </c>
      <c r="E120" s="15">
        <v>115.66</v>
      </c>
      <c r="F120" s="15">
        <v>98.28</v>
      </c>
      <c r="G120" s="15">
        <v>97.87</v>
      </c>
      <c r="H120" s="15">
        <v>93.54</v>
      </c>
      <c r="I120" s="15">
        <v>98.34</v>
      </c>
      <c r="J120" s="15">
        <v>99.2</v>
      </c>
      <c r="K120" s="15">
        <v>106.2</v>
      </c>
      <c r="L120" s="15">
        <v>0</v>
      </c>
      <c r="M120" s="15">
        <v>0</v>
      </c>
      <c r="N120" s="15">
        <v>211.7</v>
      </c>
      <c r="O120" s="15">
        <f>IF(O117=0,0,(O119/O117/O215))</f>
        <v>93.13698039406944</v>
      </c>
    </row>
    <row r="121" spans="1:15" ht="15">
      <c r="A121" s="12" t="s">
        <v>23</v>
      </c>
      <c r="B121" s="13" t="s">
        <v>9</v>
      </c>
      <c r="C121" s="28">
        <v>0.0839</v>
      </c>
      <c r="D121" s="28">
        <v>0.0848</v>
      </c>
      <c r="E121" s="28">
        <v>0.0851</v>
      </c>
      <c r="F121" s="28">
        <v>0.08560000000000001</v>
      </c>
      <c r="G121" s="28">
        <v>0.0872</v>
      </c>
      <c r="H121" s="28">
        <v>0.0857</v>
      </c>
      <c r="I121" s="28">
        <v>0.083</v>
      </c>
      <c r="J121" s="28">
        <v>0.0834</v>
      </c>
      <c r="K121" s="28">
        <v>0.0806</v>
      </c>
      <c r="L121" s="28">
        <v>0</v>
      </c>
      <c r="M121" s="28">
        <v>0</v>
      </c>
      <c r="N121" s="28">
        <v>0.08650000000000001</v>
      </c>
      <c r="O121" s="28">
        <f>IF(O118=0,0,ROUNDDOWN(SUM(O119/O118),4))</f>
        <v>0.0847</v>
      </c>
    </row>
    <row r="122" spans="1:15" ht="15">
      <c r="A122" s="18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5">
      <c r="A123" s="12" t="s">
        <v>23</v>
      </c>
      <c r="B123" s="21" t="s">
        <v>10</v>
      </c>
      <c r="C123" s="14">
        <v>111</v>
      </c>
      <c r="D123" s="14">
        <v>111</v>
      </c>
      <c r="E123" s="14">
        <v>111</v>
      </c>
      <c r="F123" s="14">
        <v>111</v>
      </c>
      <c r="G123" s="14">
        <v>111</v>
      </c>
      <c r="H123" s="14">
        <v>108</v>
      </c>
      <c r="I123" s="14">
        <v>104</v>
      </c>
      <c r="J123" s="14">
        <v>100</v>
      </c>
      <c r="K123" s="14">
        <v>93</v>
      </c>
      <c r="L123" s="14">
        <v>93</v>
      </c>
      <c r="M123" s="14">
        <v>93</v>
      </c>
      <c r="N123" s="14">
        <v>66</v>
      </c>
      <c r="O123" s="14">
        <f>SUM(C123:N123)</f>
        <v>1212</v>
      </c>
    </row>
    <row r="124" spans="1:15" ht="15">
      <c r="A124" s="12" t="s">
        <v>23</v>
      </c>
      <c r="B124" s="13" t="s">
        <v>7</v>
      </c>
      <c r="C124" s="15">
        <v>3738484.95</v>
      </c>
      <c r="D124" s="15">
        <v>2783930.35</v>
      </c>
      <c r="E124" s="15">
        <v>2442333.6</v>
      </c>
      <c r="F124" s="15">
        <v>2221364.45</v>
      </c>
      <c r="G124" s="15">
        <v>2521375.8</v>
      </c>
      <c r="H124" s="15">
        <v>1951585.95</v>
      </c>
      <c r="I124" s="15">
        <v>2140955.75</v>
      </c>
      <c r="J124" s="15">
        <v>1826455.4</v>
      </c>
      <c r="K124" s="15">
        <v>990547.35</v>
      </c>
      <c r="L124" s="15">
        <v>0</v>
      </c>
      <c r="M124" s="15">
        <v>0</v>
      </c>
      <c r="N124" s="15">
        <v>1260531.55</v>
      </c>
      <c r="O124" s="15">
        <f>SUM(C124:N124)</f>
        <v>21877565.150000002</v>
      </c>
    </row>
    <row r="125" spans="1:15" ht="15">
      <c r="A125" s="12" t="s">
        <v>23</v>
      </c>
      <c r="B125" s="13" t="s">
        <v>0</v>
      </c>
      <c r="C125" s="15">
        <v>267624.29</v>
      </c>
      <c r="D125" s="15">
        <v>205502.65</v>
      </c>
      <c r="E125" s="15">
        <v>191783.12</v>
      </c>
      <c r="F125" s="15">
        <v>159318.55</v>
      </c>
      <c r="G125" s="15">
        <v>128880.09</v>
      </c>
      <c r="H125" s="15">
        <v>155172.82</v>
      </c>
      <c r="I125" s="15">
        <v>142290.84</v>
      </c>
      <c r="J125" s="15">
        <v>133000.29</v>
      </c>
      <c r="K125" s="15">
        <v>74318.95</v>
      </c>
      <c r="L125" s="15">
        <v>0</v>
      </c>
      <c r="M125" s="15">
        <v>0</v>
      </c>
      <c r="N125" s="15">
        <v>107954.22</v>
      </c>
      <c r="O125" s="15">
        <f>SUM(C125:N125)</f>
        <v>1565845.8199999998</v>
      </c>
    </row>
    <row r="126" spans="1:15" ht="15">
      <c r="A126" s="12" t="s">
        <v>23</v>
      </c>
      <c r="B126" s="13" t="s">
        <v>8</v>
      </c>
      <c r="C126" s="15">
        <v>77.78</v>
      </c>
      <c r="D126" s="15">
        <v>59.72</v>
      </c>
      <c r="E126" s="15">
        <v>57.59</v>
      </c>
      <c r="F126" s="15">
        <v>46.3</v>
      </c>
      <c r="G126" s="15">
        <v>38.7</v>
      </c>
      <c r="H126" s="15">
        <v>46.35</v>
      </c>
      <c r="I126" s="15">
        <v>44.13</v>
      </c>
      <c r="J126" s="15">
        <v>45.86</v>
      </c>
      <c r="K126" s="15">
        <v>49.95</v>
      </c>
      <c r="L126" s="15">
        <v>0</v>
      </c>
      <c r="M126" s="15">
        <v>0</v>
      </c>
      <c r="N126" s="15">
        <v>109.04</v>
      </c>
      <c r="O126" s="15">
        <f>IF(O123=0,0,(O125/O123/O215))</f>
        <v>46.980072607260716</v>
      </c>
    </row>
    <row r="127" spans="1:15" ht="15">
      <c r="A127" s="12" t="s">
        <v>23</v>
      </c>
      <c r="B127" s="13" t="s">
        <v>9</v>
      </c>
      <c r="C127" s="28">
        <v>0.0715</v>
      </c>
      <c r="D127" s="28">
        <v>0.0738</v>
      </c>
      <c r="E127" s="28">
        <v>0.0785</v>
      </c>
      <c r="F127" s="28">
        <v>0.0717</v>
      </c>
      <c r="G127" s="28">
        <v>0.0511</v>
      </c>
      <c r="H127" s="28">
        <v>0.0795</v>
      </c>
      <c r="I127" s="28">
        <v>0.0664</v>
      </c>
      <c r="J127" s="28">
        <v>0.0728</v>
      </c>
      <c r="K127" s="28">
        <v>0.075</v>
      </c>
      <c r="L127" s="28">
        <v>0</v>
      </c>
      <c r="M127" s="28">
        <v>0</v>
      </c>
      <c r="N127" s="28">
        <v>0.08560000000000001</v>
      </c>
      <c r="O127" s="28">
        <f>IF(O124=0,0,ROUNDDOWN(SUM(O125/O124),4))</f>
        <v>0.0715</v>
      </c>
    </row>
    <row r="128" spans="1:15" ht="15">
      <c r="A128" s="18"/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ht="15">
      <c r="A129" s="12" t="s">
        <v>23</v>
      </c>
      <c r="B129" s="21" t="s">
        <v>11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f>SUM(C129:N129)</f>
        <v>0</v>
      </c>
    </row>
    <row r="130" spans="1:15" ht="15">
      <c r="A130" s="12" t="s">
        <v>23</v>
      </c>
      <c r="B130" s="13" t="s">
        <v>7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f>SUM(C130:N130)</f>
        <v>0</v>
      </c>
    </row>
    <row r="131" spans="1:15" ht="15">
      <c r="A131" s="12" t="s">
        <v>23</v>
      </c>
      <c r="B131" s="13" t="s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f>SUM(C131:N131)</f>
        <v>0</v>
      </c>
    </row>
    <row r="132" spans="1:15" ht="15">
      <c r="A132" s="12" t="s">
        <v>23</v>
      </c>
      <c r="B132" s="13" t="s">
        <v>8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f>IF(O129=0,0,(O131/O129/O215))</f>
        <v>0</v>
      </c>
    </row>
    <row r="133" spans="1:15" ht="15">
      <c r="A133" s="12" t="s">
        <v>23</v>
      </c>
      <c r="B133" s="13" t="s">
        <v>9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f>IF(O130=0,0,ROUNDDOWN(SUM(O131/O130),4))</f>
        <v>0</v>
      </c>
    </row>
    <row r="134" spans="1:15" ht="15">
      <c r="A134" s="18"/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 ht="15">
      <c r="A135" s="12" t="s">
        <v>23</v>
      </c>
      <c r="B135" s="21" t="s">
        <v>12</v>
      </c>
      <c r="C135" s="14">
        <v>195</v>
      </c>
      <c r="D135" s="14">
        <v>197</v>
      </c>
      <c r="E135" s="14">
        <v>203</v>
      </c>
      <c r="F135" s="14">
        <v>201</v>
      </c>
      <c r="G135" s="14">
        <v>201</v>
      </c>
      <c r="H135" s="14">
        <v>201</v>
      </c>
      <c r="I135" s="14">
        <v>199</v>
      </c>
      <c r="J135" s="14">
        <v>198</v>
      </c>
      <c r="K135" s="14">
        <v>182</v>
      </c>
      <c r="L135" s="14">
        <v>189</v>
      </c>
      <c r="M135" s="14">
        <v>182</v>
      </c>
      <c r="N135" s="14">
        <v>131</v>
      </c>
      <c r="O135" s="14">
        <f>SUM(C135:N135)</f>
        <v>2279</v>
      </c>
    </row>
    <row r="136" spans="1:15" ht="15">
      <c r="A136" s="12" t="s">
        <v>23</v>
      </c>
      <c r="B136" s="13" t="s">
        <v>7</v>
      </c>
      <c r="C136" s="15">
        <v>8625819.5</v>
      </c>
      <c r="D136" s="15">
        <v>8521701.5</v>
      </c>
      <c r="E136" s="15">
        <v>8587492</v>
      </c>
      <c r="F136" s="15">
        <v>7097754.75</v>
      </c>
      <c r="G136" s="15">
        <v>6471372.75</v>
      </c>
      <c r="H136" s="15">
        <v>6781670.5</v>
      </c>
      <c r="I136" s="15">
        <v>7148603.6</v>
      </c>
      <c r="J136" s="15">
        <v>6861964.75</v>
      </c>
      <c r="K136" s="15">
        <v>3565888.5</v>
      </c>
      <c r="L136" s="15">
        <v>0</v>
      </c>
      <c r="M136" s="15">
        <v>0</v>
      </c>
      <c r="N136" s="15">
        <v>3909122.5</v>
      </c>
      <c r="O136" s="15">
        <f>SUM(C136:N136)</f>
        <v>67571390.35</v>
      </c>
    </row>
    <row r="137" spans="1:15" ht="15">
      <c r="A137" s="12" t="s">
        <v>23</v>
      </c>
      <c r="B137" s="13" t="s">
        <v>0</v>
      </c>
      <c r="C137" s="15">
        <v>400317.12</v>
      </c>
      <c r="D137" s="15">
        <v>437923.68</v>
      </c>
      <c r="E137" s="15">
        <v>440124.92</v>
      </c>
      <c r="F137" s="15">
        <v>352624.42</v>
      </c>
      <c r="G137" s="15">
        <v>302575.4</v>
      </c>
      <c r="H137" s="15">
        <v>357985.8</v>
      </c>
      <c r="I137" s="15">
        <v>338824.7</v>
      </c>
      <c r="J137" s="15">
        <v>357434.68</v>
      </c>
      <c r="K137" s="15">
        <v>183926.58</v>
      </c>
      <c r="L137" s="15">
        <v>0</v>
      </c>
      <c r="M137" s="15">
        <v>0</v>
      </c>
      <c r="N137" s="15">
        <v>215864.77</v>
      </c>
      <c r="O137" s="15">
        <f>SUM(C137:N137)</f>
        <v>3387602.0700000003</v>
      </c>
    </row>
    <row r="138" spans="1:15" ht="15">
      <c r="A138" s="12" t="s">
        <v>23</v>
      </c>
      <c r="B138" s="13" t="s">
        <v>8</v>
      </c>
      <c r="C138" s="15">
        <v>66.22</v>
      </c>
      <c r="D138" s="15">
        <v>71.71</v>
      </c>
      <c r="E138" s="15">
        <v>72.27</v>
      </c>
      <c r="F138" s="15">
        <v>56.59</v>
      </c>
      <c r="G138" s="15">
        <v>50.18</v>
      </c>
      <c r="H138" s="15">
        <v>57.45</v>
      </c>
      <c r="I138" s="15">
        <v>54.92</v>
      </c>
      <c r="J138" s="15">
        <v>62.25</v>
      </c>
      <c r="K138" s="15">
        <v>63.16</v>
      </c>
      <c r="L138" s="15">
        <v>0</v>
      </c>
      <c r="M138" s="15">
        <v>0</v>
      </c>
      <c r="N138" s="15">
        <v>109.85</v>
      </c>
      <c r="O138" s="15">
        <f>IF(O135=0,0,(O137/O135/O215))</f>
        <v>54.05244836251945</v>
      </c>
    </row>
    <row r="139" spans="1:15" ht="15">
      <c r="A139" s="12" t="s">
        <v>23</v>
      </c>
      <c r="B139" s="13" t="s">
        <v>9</v>
      </c>
      <c r="C139" s="28">
        <v>0.0464</v>
      </c>
      <c r="D139" s="28">
        <v>0.0513</v>
      </c>
      <c r="E139" s="28">
        <v>0.0512</v>
      </c>
      <c r="F139" s="28">
        <v>0.0496</v>
      </c>
      <c r="G139" s="28">
        <v>0.0467</v>
      </c>
      <c r="H139" s="28">
        <v>0.0527</v>
      </c>
      <c r="I139" s="28">
        <v>0.0473</v>
      </c>
      <c r="J139" s="28">
        <v>0.052</v>
      </c>
      <c r="K139" s="28">
        <v>0.051500000000000004</v>
      </c>
      <c r="L139" s="28">
        <v>0</v>
      </c>
      <c r="M139" s="28">
        <v>0</v>
      </c>
      <c r="N139" s="28">
        <v>0.0552</v>
      </c>
      <c r="O139" s="28">
        <f>IF(O136=0,0,ROUNDDOWN(SUM(O137/O136),4))</f>
        <v>0.0501</v>
      </c>
    </row>
    <row r="140" spans="1:15" ht="15">
      <c r="A140" s="18"/>
      <c r="B140" s="19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ht="15" customHeight="1">
      <c r="A141" s="12" t="s">
        <v>23</v>
      </c>
      <c r="B141" s="21" t="s">
        <v>13</v>
      </c>
      <c r="C141" s="14">
        <v>29</v>
      </c>
      <c r="D141" s="14">
        <v>29</v>
      </c>
      <c r="E141" s="14">
        <v>29</v>
      </c>
      <c r="F141" s="14">
        <v>29</v>
      </c>
      <c r="G141" s="14">
        <v>27</v>
      </c>
      <c r="H141" s="14">
        <v>27</v>
      </c>
      <c r="I141" s="14">
        <v>27</v>
      </c>
      <c r="J141" s="14">
        <v>27</v>
      </c>
      <c r="K141" s="14">
        <v>27</v>
      </c>
      <c r="L141" s="14">
        <v>27</v>
      </c>
      <c r="M141" s="14">
        <v>27</v>
      </c>
      <c r="N141" s="14">
        <v>23</v>
      </c>
      <c r="O141" s="14">
        <f>SUM(C141:N141)</f>
        <v>328</v>
      </c>
    </row>
    <row r="142" spans="1:15" ht="15" customHeight="1">
      <c r="A142" s="12" t="s">
        <v>23</v>
      </c>
      <c r="B142" s="13" t="s">
        <v>7</v>
      </c>
      <c r="C142" s="15">
        <v>785685</v>
      </c>
      <c r="D142" s="15">
        <v>778239</v>
      </c>
      <c r="E142" s="15">
        <v>819647.5</v>
      </c>
      <c r="F142" s="15">
        <v>622540</v>
      </c>
      <c r="G142" s="15">
        <v>548503.5</v>
      </c>
      <c r="H142" s="15">
        <v>587912</v>
      </c>
      <c r="I142" s="15">
        <v>677544</v>
      </c>
      <c r="J142" s="15">
        <v>611636</v>
      </c>
      <c r="K142" s="15">
        <v>250792.5</v>
      </c>
      <c r="L142" s="15">
        <v>0</v>
      </c>
      <c r="M142" s="15">
        <v>0</v>
      </c>
      <c r="N142" s="15">
        <v>396644.5</v>
      </c>
      <c r="O142" s="15">
        <f>SUM(C142:N142)</f>
        <v>6079144</v>
      </c>
    </row>
    <row r="143" spans="1:15" ht="15" customHeight="1">
      <c r="A143" s="12" t="s">
        <v>23</v>
      </c>
      <c r="B143" s="13" t="s">
        <v>0</v>
      </c>
      <c r="C143" s="15">
        <v>67515.88</v>
      </c>
      <c r="D143" s="15">
        <v>75596.72</v>
      </c>
      <c r="E143" s="15">
        <v>65393.6</v>
      </c>
      <c r="F143" s="15">
        <v>30721.63</v>
      </c>
      <c r="G143" s="15">
        <v>46173.13</v>
      </c>
      <c r="H143" s="15">
        <v>26814.69</v>
      </c>
      <c r="I143" s="15">
        <v>45569.68</v>
      </c>
      <c r="J143" s="15">
        <v>40130.39</v>
      </c>
      <c r="K143" s="15">
        <v>29008.22</v>
      </c>
      <c r="L143" s="15">
        <v>0</v>
      </c>
      <c r="M143" s="15">
        <v>0</v>
      </c>
      <c r="N143" s="15">
        <v>21594.43</v>
      </c>
      <c r="O143" s="15">
        <f>SUM(C143:N143)</f>
        <v>448518.37000000005</v>
      </c>
    </row>
    <row r="144" spans="1:15" ht="15" customHeight="1">
      <c r="A144" s="12" t="s">
        <v>23</v>
      </c>
      <c r="B144" s="13" t="s">
        <v>8</v>
      </c>
      <c r="C144" s="15">
        <v>75.1</v>
      </c>
      <c r="D144" s="15">
        <v>84.09</v>
      </c>
      <c r="E144" s="15">
        <v>75.17</v>
      </c>
      <c r="F144" s="15">
        <v>34.17</v>
      </c>
      <c r="G144" s="15">
        <v>57</v>
      </c>
      <c r="H144" s="15">
        <v>32.04</v>
      </c>
      <c r="I144" s="15">
        <v>54.44</v>
      </c>
      <c r="J144" s="15">
        <v>51.25</v>
      </c>
      <c r="K144" s="15">
        <v>67.15</v>
      </c>
      <c r="L144" s="15">
        <v>0</v>
      </c>
      <c r="M144" s="15">
        <v>0</v>
      </c>
      <c r="N144" s="15">
        <v>62.59</v>
      </c>
      <c r="O144" s="15">
        <f>IF(O141=0,0,(O143/O141/O215))</f>
        <v>49.724874722838145</v>
      </c>
    </row>
    <row r="145" spans="1:15" ht="15" customHeight="1">
      <c r="A145" s="12" t="s">
        <v>23</v>
      </c>
      <c r="B145" s="13" t="s">
        <v>9</v>
      </c>
      <c r="C145" s="28">
        <v>0.0859</v>
      </c>
      <c r="D145" s="28">
        <v>0.0971</v>
      </c>
      <c r="E145" s="28">
        <v>0.0797</v>
      </c>
      <c r="F145" s="28">
        <v>0.0493</v>
      </c>
      <c r="G145" s="28">
        <v>0.0841</v>
      </c>
      <c r="H145" s="28">
        <v>0.045599999999999995</v>
      </c>
      <c r="I145" s="28">
        <v>0.0672</v>
      </c>
      <c r="J145" s="28">
        <v>0.0656</v>
      </c>
      <c r="K145" s="28">
        <v>0.11560000000000001</v>
      </c>
      <c r="L145" s="28">
        <v>0</v>
      </c>
      <c r="M145" s="28">
        <v>0</v>
      </c>
      <c r="N145" s="28">
        <v>0.054400000000000004</v>
      </c>
      <c r="O145" s="28">
        <f>IF(O142=0,0,ROUNDDOWN(SUM(O143/O142),4))</f>
        <v>0.0737</v>
      </c>
    </row>
    <row r="146" spans="1:15" ht="15">
      <c r="A146" s="18"/>
      <c r="B146" s="19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5">
      <c r="A147" s="12" t="s">
        <v>23</v>
      </c>
      <c r="B147" s="21" t="s">
        <v>14</v>
      </c>
      <c r="C147" s="14">
        <v>454</v>
      </c>
      <c r="D147" s="14">
        <v>455</v>
      </c>
      <c r="E147" s="14">
        <v>456</v>
      </c>
      <c r="F147" s="14">
        <v>454</v>
      </c>
      <c r="G147" s="14">
        <v>455</v>
      </c>
      <c r="H147" s="14">
        <v>455</v>
      </c>
      <c r="I147" s="14">
        <v>455</v>
      </c>
      <c r="J147" s="14">
        <v>448</v>
      </c>
      <c r="K147" s="14">
        <v>432</v>
      </c>
      <c r="L147" s="14">
        <v>494</v>
      </c>
      <c r="M147" s="14">
        <v>432</v>
      </c>
      <c r="N147" s="14">
        <v>329</v>
      </c>
      <c r="O147" s="14">
        <f>SUM(C147:N147)</f>
        <v>5319</v>
      </c>
    </row>
    <row r="148" spans="1:15" ht="15">
      <c r="A148" s="12" t="s">
        <v>23</v>
      </c>
      <c r="B148" s="13" t="s">
        <v>7</v>
      </c>
      <c r="C148" s="15">
        <v>37518866.4</v>
      </c>
      <c r="D148" s="15">
        <v>35214573.65</v>
      </c>
      <c r="E148" s="15">
        <v>34156803.42</v>
      </c>
      <c r="F148" s="15">
        <v>29978214.24</v>
      </c>
      <c r="G148" s="15">
        <v>28266239.99</v>
      </c>
      <c r="H148" s="15">
        <v>28932238.49</v>
      </c>
      <c r="I148" s="15">
        <v>30868230.42</v>
      </c>
      <c r="J148" s="15">
        <v>28311494.87</v>
      </c>
      <c r="K148" s="15">
        <v>14353852.21</v>
      </c>
      <c r="L148" s="15">
        <v>0</v>
      </c>
      <c r="M148" s="15">
        <v>0</v>
      </c>
      <c r="N148" s="15">
        <v>18785335.54</v>
      </c>
      <c r="O148" s="15">
        <f>SUM(C148:N148)</f>
        <v>286385849.23</v>
      </c>
    </row>
    <row r="149" spans="1:15" ht="15">
      <c r="A149" s="12" t="s">
        <v>23</v>
      </c>
      <c r="B149" s="13" t="s">
        <v>0</v>
      </c>
      <c r="C149" s="15">
        <v>1868958.89</v>
      </c>
      <c r="D149" s="15">
        <v>1781248.39</v>
      </c>
      <c r="E149" s="15">
        <v>1762431.01</v>
      </c>
      <c r="F149" s="15">
        <v>1437819.42</v>
      </c>
      <c r="G149" s="15">
        <v>1465908.32</v>
      </c>
      <c r="H149" s="15">
        <v>1535454.09</v>
      </c>
      <c r="I149" s="15">
        <v>1555690.4</v>
      </c>
      <c r="J149" s="15">
        <v>1587774.46</v>
      </c>
      <c r="K149" s="15">
        <v>785289.83</v>
      </c>
      <c r="L149" s="15">
        <v>0</v>
      </c>
      <c r="M149" s="15">
        <v>0</v>
      </c>
      <c r="N149" s="15">
        <v>1195950.5</v>
      </c>
      <c r="O149" s="15">
        <f>SUM(C149:N149)</f>
        <v>14976525.31</v>
      </c>
    </row>
    <row r="150" spans="1:15" ht="15">
      <c r="A150" s="12" t="s">
        <v>23</v>
      </c>
      <c r="B150" s="13" t="s">
        <v>8</v>
      </c>
      <c r="C150" s="15">
        <v>132.8</v>
      </c>
      <c r="D150" s="15">
        <v>126.28</v>
      </c>
      <c r="E150" s="15">
        <v>128.83</v>
      </c>
      <c r="F150" s="15">
        <v>102.16</v>
      </c>
      <c r="G150" s="15">
        <v>107.39</v>
      </c>
      <c r="H150" s="15">
        <v>108.86</v>
      </c>
      <c r="I150" s="15">
        <v>110.29</v>
      </c>
      <c r="J150" s="15">
        <v>122.21</v>
      </c>
      <c r="K150" s="15">
        <v>113.61</v>
      </c>
      <c r="L150" s="15">
        <v>0</v>
      </c>
      <c r="M150" s="15">
        <v>0</v>
      </c>
      <c r="N150" s="15">
        <v>242.34</v>
      </c>
      <c r="O150" s="15">
        <f>IF(O147=0,0,(O149/O147/O215))</f>
        <v>102.3878398878805</v>
      </c>
    </row>
    <row r="151" spans="1:15" ht="15">
      <c r="A151" s="12" t="s">
        <v>23</v>
      </c>
      <c r="B151" s="13" t="s">
        <v>9</v>
      </c>
      <c r="C151" s="28">
        <v>0.0498</v>
      </c>
      <c r="D151" s="28">
        <v>0.0505</v>
      </c>
      <c r="E151" s="28">
        <v>0.051500000000000004</v>
      </c>
      <c r="F151" s="28">
        <v>0.0479</v>
      </c>
      <c r="G151" s="28">
        <v>0.0518</v>
      </c>
      <c r="H151" s="28">
        <v>0.053</v>
      </c>
      <c r="I151" s="28">
        <v>0.0503</v>
      </c>
      <c r="J151" s="28">
        <v>0.056</v>
      </c>
      <c r="K151" s="28">
        <v>0.0547</v>
      </c>
      <c r="L151" s="28">
        <v>0</v>
      </c>
      <c r="M151" s="28">
        <v>0</v>
      </c>
      <c r="N151" s="28">
        <v>0.0636</v>
      </c>
      <c r="O151" s="28">
        <f>IF(O148=0,0,ROUNDDOWN(SUM(O149/O148),4))</f>
        <v>0.0522</v>
      </c>
    </row>
    <row r="152" spans="1:15" ht="15">
      <c r="A152" s="18"/>
      <c r="B152" s="19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5">
      <c r="A153" s="12" t="s">
        <v>23</v>
      </c>
      <c r="B153" s="21" t="s">
        <v>38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f>SUM(C153:N153)</f>
        <v>0</v>
      </c>
    </row>
    <row r="154" spans="1:15" ht="15">
      <c r="A154" s="12" t="s">
        <v>23</v>
      </c>
      <c r="B154" s="13" t="s">
        <v>7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f>SUM(C154:N154)</f>
        <v>0</v>
      </c>
    </row>
    <row r="155" spans="1:15" ht="15">
      <c r="A155" s="12" t="s">
        <v>23</v>
      </c>
      <c r="B155" s="13" t="s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f>SUM(C155:N155)</f>
        <v>0</v>
      </c>
    </row>
    <row r="156" spans="1:15" ht="15">
      <c r="A156" s="12" t="s">
        <v>23</v>
      </c>
      <c r="B156" s="13" t="s">
        <v>8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f>IF(O153=0,0,(O155/O153/O209))</f>
        <v>0</v>
      </c>
    </row>
    <row r="157" spans="1:15" ht="15">
      <c r="A157" s="12" t="s">
        <v>23</v>
      </c>
      <c r="B157" s="13" t="s">
        <v>9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f>IF(O154=0,0,ROUNDDOWN(SUM(O155/O154),4))</f>
        <v>0</v>
      </c>
    </row>
    <row r="158" spans="1:15" ht="15">
      <c r="A158" s="18"/>
      <c r="B158" s="19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 ht="15">
      <c r="A159" s="12" t="s">
        <v>23</v>
      </c>
      <c r="B159" s="21" t="s">
        <v>15</v>
      </c>
      <c r="C159" s="14">
        <v>49</v>
      </c>
      <c r="D159" s="14">
        <v>48</v>
      </c>
      <c r="E159" s="14">
        <v>54</v>
      </c>
      <c r="F159" s="14">
        <v>54</v>
      </c>
      <c r="G159" s="14">
        <v>54</v>
      </c>
      <c r="H159" s="14">
        <v>54</v>
      </c>
      <c r="I159" s="14">
        <v>53</v>
      </c>
      <c r="J159" s="14">
        <v>52</v>
      </c>
      <c r="K159" s="14">
        <v>49</v>
      </c>
      <c r="L159" s="14">
        <v>49</v>
      </c>
      <c r="M159" s="14">
        <v>49</v>
      </c>
      <c r="N159" s="14">
        <v>37</v>
      </c>
      <c r="O159" s="14">
        <f>SUM(C159:N159)</f>
        <v>602</v>
      </c>
    </row>
    <row r="160" spans="1:15" ht="15">
      <c r="A160" s="12" t="s">
        <v>23</v>
      </c>
      <c r="B160" s="13" t="s">
        <v>7</v>
      </c>
      <c r="C160" s="15">
        <v>3517515</v>
      </c>
      <c r="D160" s="15">
        <v>3943255</v>
      </c>
      <c r="E160" s="15">
        <v>3518240</v>
      </c>
      <c r="F160" s="15">
        <v>3034285</v>
      </c>
      <c r="G160" s="15">
        <v>3343950</v>
      </c>
      <c r="H160" s="15">
        <v>3405485</v>
      </c>
      <c r="I160" s="15">
        <v>2960625</v>
      </c>
      <c r="J160" s="15">
        <v>2764570</v>
      </c>
      <c r="K160" s="15">
        <v>1372280</v>
      </c>
      <c r="L160" s="15">
        <v>0</v>
      </c>
      <c r="M160" s="15">
        <v>0</v>
      </c>
      <c r="N160" s="15">
        <v>1931335</v>
      </c>
      <c r="O160" s="15">
        <f>SUM(C160:N160)</f>
        <v>29791540</v>
      </c>
    </row>
    <row r="161" spans="1:15" ht="15">
      <c r="A161" s="12" t="s">
        <v>23</v>
      </c>
      <c r="B161" s="13" t="s">
        <v>0</v>
      </c>
      <c r="C161" s="15">
        <v>141362.21</v>
      </c>
      <c r="D161" s="15">
        <v>193649.9</v>
      </c>
      <c r="E161" s="15">
        <v>171504.54</v>
      </c>
      <c r="F161" s="15">
        <v>177897.48</v>
      </c>
      <c r="G161" s="15">
        <v>189168.37</v>
      </c>
      <c r="H161" s="15">
        <v>111612.24</v>
      </c>
      <c r="I161" s="15">
        <v>146997.4</v>
      </c>
      <c r="J161" s="15">
        <v>181188.17</v>
      </c>
      <c r="K161" s="15">
        <v>55481.23</v>
      </c>
      <c r="L161" s="15">
        <v>0</v>
      </c>
      <c r="M161" s="15">
        <v>0</v>
      </c>
      <c r="N161" s="15">
        <v>145202.77</v>
      </c>
      <c r="O161" s="15">
        <f>SUM(C161:N161)</f>
        <v>1514064.3099999998</v>
      </c>
    </row>
    <row r="162" spans="1:15" ht="15">
      <c r="A162" s="12" t="s">
        <v>23</v>
      </c>
      <c r="B162" s="13" t="s">
        <v>8</v>
      </c>
      <c r="C162" s="15">
        <v>93.06</v>
      </c>
      <c r="D162" s="15">
        <v>130.14</v>
      </c>
      <c r="E162" s="15">
        <v>105.87</v>
      </c>
      <c r="F162" s="15">
        <v>106.27</v>
      </c>
      <c r="G162" s="15">
        <v>116.77</v>
      </c>
      <c r="H162" s="15">
        <v>66.67</v>
      </c>
      <c r="I162" s="15">
        <v>89.47</v>
      </c>
      <c r="J162" s="15">
        <v>120.15</v>
      </c>
      <c r="K162" s="15">
        <v>70.77</v>
      </c>
      <c r="L162" s="15">
        <v>0</v>
      </c>
      <c r="M162" s="15">
        <v>0</v>
      </c>
      <c r="N162" s="15">
        <v>261.63</v>
      </c>
      <c r="O162" s="15">
        <f>IF(O159=0,0,(O161/O159/O215))</f>
        <v>91.45661794019934</v>
      </c>
    </row>
    <row r="163" spans="1:15" ht="15">
      <c r="A163" s="12" t="s">
        <v>23</v>
      </c>
      <c r="B163" s="13" t="s">
        <v>9</v>
      </c>
      <c r="C163" s="28">
        <v>0.0401</v>
      </c>
      <c r="D163" s="28">
        <v>0.0491</v>
      </c>
      <c r="E163" s="28">
        <v>0.0487</v>
      </c>
      <c r="F163" s="28">
        <v>0.058600000000000006</v>
      </c>
      <c r="G163" s="28">
        <v>0.0565</v>
      </c>
      <c r="H163" s="28">
        <v>0.0327</v>
      </c>
      <c r="I163" s="28">
        <v>0.0496</v>
      </c>
      <c r="J163" s="28">
        <v>0.0655</v>
      </c>
      <c r="K163" s="28">
        <v>0.0404</v>
      </c>
      <c r="L163" s="28">
        <v>0</v>
      </c>
      <c r="M163" s="28">
        <v>0</v>
      </c>
      <c r="N163" s="28">
        <v>0.0751</v>
      </c>
      <c r="O163" s="28">
        <f>IF(O160=0,0,ROUNDDOWN(SUM(O161/O160),4))</f>
        <v>0.0508</v>
      </c>
    </row>
    <row r="164" spans="1:15" ht="15">
      <c r="A164" s="18"/>
      <c r="B164" s="19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ht="15">
      <c r="A165" s="12" t="s">
        <v>23</v>
      </c>
      <c r="B165" s="21" t="s">
        <v>41</v>
      </c>
      <c r="C165" s="14">
        <v>14</v>
      </c>
      <c r="D165" s="14">
        <v>14</v>
      </c>
      <c r="E165" s="14">
        <v>14</v>
      </c>
      <c r="F165" s="14">
        <v>14</v>
      </c>
      <c r="G165" s="14">
        <v>14</v>
      </c>
      <c r="H165" s="14">
        <v>13</v>
      </c>
      <c r="I165" s="14">
        <v>13</v>
      </c>
      <c r="J165" s="14">
        <v>13</v>
      </c>
      <c r="K165" s="14">
        <v>13</v>
      </c>
      <c r="L165" s="14">
        <v>13</v>
      </c>
      <c r="M165" s="14">
        <v>13</v>
      </c>
      <c r="N165" s="14">
        <v>12</v>
      </c>
      <c r="O165" s="14">
        <f>SUM(C165:N165)</f>
        <v>160</v>
      </c>
    </row>
    <row r="166" spans="1:15" ht="15">
      <c r="A166" s="12" t="s">
        <v>23</v>
      </c>
      <c r="B166" s="13" t="s">
        <v>7</v>
      </c>
      <c r="C166" s="15">
        <v>2287240</v>
      </c>
      <c r="D166" s="15">
        <v>2102790</v>
      </c>
      <c r="E166" s="15">
        <v>1621180</v>
      </c>
      <c r="F166" s="15">
        <v>1714130</v>
      </c>
      <c r="G166" s="15">
        <v>1642315</v>
      </c>
      <c r="H166" s="15">
        <v>2937860</v>
      </c>
      <c r="I166" s="15">
        <v>1851040</v>
      </c>
      <c r="J166" s="15">
        <v>1505835</v>
      </c>
      <c r="K166" s="15">
        <v>1038725</v>
      </c>
      <c r="L166" s="15">
        <v>0</v>
      </c>
      <c r="M166" s="15">
        <v>0</v>
      </c>
      <c r="N166" s="15">
        <v>1248820</v>
      </c>
      <c r="O166" s="15">
        <f>SUM(C166:N166)</f>
        <v>17949935</v>
      </c>
    </row>
    <row r="167" spans="1:15" ht="15">
      <c r="A167" s="12" t="s">
        <v>23</v>
      </c>
      <c r="B167" s="13" t="s">
        <v>0</v>
      </c>
      <c r="C167" s="15">
        <v>109558.76</v>
      </c>
      <c r="D167" s="15">
        <v>107453.16</v>
      </c>
      <c r="E167" s="15">
        <v>102313.54</v>
      </c>
      <c r="F167" s="15">
        <v>58612.91</v>
      </c>
      <c r="G167" s="15">
        <v>13452.82</v>
      </c>
      <c r="H167" s="15">
        <v>100166.64</v>
      </c>
      <c r="I167" s="15">
        <v>142912.41</v>
      </c>
      <c r="J167" s="15">
        <v>140168.55</v>
      </c>
      <c r="K167" s="15">
        <v>50172.61</v>
      </c>
      <c r="L167" s="15">
        <v>0</v>
      </c>
      <c r="M167" s="15">
        <v>0</v>
      </c>
      <c r="N167" s="15">
        <v>82059.82</v>
      </c>
      <c r="O167" s="15">
        <f>SUM(C167:N167)</f>
        <v>906871.22</v>
      </c>
    </row>
    <row r="168" spans="1:15" ht="15">
      <c r="A168" s="12" t="s">
        <v>23</v>
      </c>
      <c r="B168" s="13" t="s">
        <v>8</v>
      </c>
      <c r="C168" s="15">
        <v>252.44</v>
      </c>
      <c r="D168" s="15">
        <v>247.59</v>
      </c>
      <c r="E168" s="15">
        <v>243.6</v>
      </c>
      <c r="F168" s="15">
        <v>135.05</v>
      </c>
      <c r="G168" s="15">
        <v>32.03</v>
      </c>
      <c r="H168" s="15">
        <v>248.55</v>
      </c>
      <c r="I168" s="15">
        <v>354.62</v>
      </c>
      <c r="J168" s="15">
        <v>371.8</v>
      </c>
      <c r="K168" s="15">
        <v>241.21</v>
      </c>
      <c r="L168" s="15">
        <v>0</v>
      </c>
      <c r="M168" s="15">
        <v>0</v>
      </c>
      <c r="N168" s="15">
        <v>455.89</v>
      </c>
      <c r="O168" s="15">
        <f>IF(O165=0,0,(O167/O165/O215))</f>
        <v>206.10709545454546</v>
      </c>
    </row>
    <row r="169" spans="1:15" ht="15">
      <c r="A169" s="12" t="s">
        <v>23</v>
      </c>
      <c r="B169" s="13" t="s">
        <v>9</v>
      </c>
      <c r="C169" s="28">
        <v>0.0479</v>
      </c>
      <c r="D169" s="28">
        <v>0.0511</v>
      </c>
      <c r="E169" s="28">
        <f>SUM(E167/E166)</f>
        <v>0.06311053676951356</v>
      </c>
      <c r="F169" s="28">
        <v>0.0342</v>
      </c>
      <c r="G169" s="28">
        <v>0.0082</v>
      </c>
      <c r="H169" s="28">
        <v>0.0341</v>
      </c>
      <c r="I169" s="28">
        <v>0.0772</v>
      </c>
      <c r="J169" s="28">
        <v>0.0931</v>
      </c>
      <c r="K169" s="28">
        <v>0.0483</v>
      </c>
      <c r="L169" s="28">
        <v>0</v>
      </c>
      <c r="M169" s="28">
        <v>0</v>
      </c>
      <c r="N169" s="28">
        <v>0.06570000000000001</v>
      </c>
      <c r="O169" s="28">
        <f>IF(O166=0,0,ROUNDDOWN(SUM(O167/O166),4))</f>
        <v>0.0505</v>
      </c>
    </row>
    <row r="170" spans="1:15" ht="15">
      <c r="A170" s="18"/>
      <c r="B170" s="19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1:15" ht="15">
      <c r="A171" s="12" t="s">
        <v>23</v>
      </c>
      <c r="B171" s="21" t="s">
        <v>39</v>
      </c>
      <c r="C171" s="14">
        <v>736</v>
      </c>
      <c r="D171" s="14">
        <v>740</v>
      </c>
      <c r="E171" s="14">
        <v>730</v>
      </c>
      <c r="F171" s="14">
        <v>737</v>
      </c>
      <c r="G171" s="14">
        <v>735</v>
      </c>
      <c r="H171" s="14">
        <v>735</v>
      </c>
      <c r="I171" s="14">
        <v>747</v>
      </c>
      <c r="J171" s="14">
        <v>759</v>
      </c>
      <c r="K171" s="14">
        <v>707</v>
      </c>
      <c r="L171" s="14">
        <v>638</v>
      </c>
      <c r="M171" s="14">
        <v>707</v>
      </c>
      <c r="N171" s="14">
        <v>521</v>
      </c>
      <c r="O171" s="14">
        <f>SUM(C171:N171)</f>
        <v>8492</v>
      </c>
    </row>
    <row r="172" spans="1:15" ht="15">
      <c r="A172" s="12" t="s">
        <v>23</v>
      </c>
      <c r="B172" s="13" t="s">
        <v>7</v>
      </c>
      <c r="C172" s="15">
        <v>50544216.86</v>
      </c>
      <c r="D172" s="15">
        <v>48357784.92</v>
      </c>
      <c r="E172" s="15">
        <v>47231164.05</v>
      </c>
      <c r="F172" s="15">
        <v>42885949.41</v>
      </c>
      <c r="G172" s="15">
        <v>38907332.98</v>
      </c>
      <c r="H172" s="15">
        <v>39176279.15</v>
      </c>
      <c r="I172" s="15">
        <v>42935279.84</v>
      </c>
      <c r="J172" s="15">
        <v>37419230.8</v>
      </c>
      <c r="K172" s="15">
        <v>23410203.33</v>
      </c>
      <c r="L172" s="15">
        <v>0</v>
      </c>
      <c r="M172" s="15">
        <v>0</v>
      </c>
      <c r="N172" s="15">
        <v>36352726.17</v>
      </c>
      <c r="O172" s="15">
        <f>SUM(C172:N172)</f>
        <v>407220167.51</v>
      </c>
    </row>
    <row r="173" spans="1:15" ht="15">
      <c r="A173" s="12" t="s">
        <v>23</v>
      </c>
      <c r="B173" s="13" t="s">
        <v>0</v>
      </c>
      <c r="C173" s="15">
        <v>2645590.12</v>
      </c>
      <c r="D173" s="15">
        <v>2442505.02</v>
      </c>
      <c r="E173" s="15">
        <v>2397025.43</v>
      </c>
      <c r="F173" s="15">
        <v>2108545.97</v>
      </c>
      <c r="G173" s="15">
        <v>1890853.37</v>
      </c>
      <c r="H173" s="15">
        <v>1915796.36</v>
      </c>
      <c r="I173" s="15">
        <v>2122684.63</v>
      </c>
      <c r="J173" s="15">
        <v>2001783.09</v>
      </c>
      <c r="K173" s="15">
        <v>1169872.39</v>
      </c>
      <c r="L173" s="15">
        <v>0</v>
      </c>
      <c r="M173" s="15">
        <v>0</v>
      </c>
      <c r="N173" s="15">
        <v>1562904.35</v>
      </c>
      <c r="O173" s="15">
        <f>SUM(C173:N173)</f>
        <v>20257560.73</v>
      </c>
    </row>
    <row r="174" spans="1:15" ht="15">
      <c r="A174" s="12" t="s">
        <v>23</v>
      </c>
      <c r="B174" s="13" t="s">
        <v>8</v>
      </c>
      <c r="C174" s="15">
        <v>115.95</v>
      </c>
      <c r="D174" s="15">
        <v>106.47</v>
      </c>
      <c r="E174" s="15">
        <v>109.45</v>
      </c>
      <c r="F174" s="15">
        <v>92.29</v>
      </c>
      <c r="G174" s="15">
        <v>85.75</v>
      </c>
      <c r="H174" s="15">
        <v>84.08</v>
      </c>
      <c r="I174" s="15">
        <v>91.66</v>
      </c>
      <c r="J174" s="15">
        <v>90.94</v>
      </c>
      <c r="K174" s="15">
        <v>103.42</v>
      </c>
      <c r="L174" s="15">
        <v>0</v>
      </c>
      <c r="M174" s="15">
        <v>0</v>
      </c>
      <c r="N174" s="15">
        <v>199.99</v>
      </c>
      <c r="O174" s="15">
        <f>IF(O171=0,0,(O173/O171/O215))</f>
        <v>86.74500376825247</v>
      </c>
    </row>
    <row r="175" spans="1:15" ht="15">
      <c r="A175" s="12" t="s">
        <v>23</v>
      </c>
      <c r="B175" s="13" t="s">
        <v>9</v>
      </c>
      <c r="C175" s="28">
        <v>0.0523</v>
      </c>
      <c r="D175" s="28">
        <v>0.0505</v>
      </c>
      <c r="E175" s="28">
        <v>0.0507</v>
      </c>
      <c r="F175" s="28">
        <v>0.049100000000000005</v>
      </c>
      <c r="G175" s="28">
        <v>0.0485</v>
      </c>
      <c r="H175" s="28">
        <v>0.0489</v>
      </c>
      <c r="I175" s="28">
        <v>0.0494</v>
      </c>
      <c r="J175" s="28">
        <v>0.0534</v>
      </c>
      <c r="K175" s="28">
        <v>0.0499</v>
      </c>
      <c r="L175" s="28">
        <v>0</v>
      </c>
      <c r="M175" s="28">
        <v>0</v>
      </c>
      <c r="N175" s="28">
        <v>0.0429</v>
      </c>
      <c r="O175" s="28">
        <f>IF(O172=0,0,ROUNDDOWN(SUM(O173/O172),4))</f>
        <v>0.0497</v>
      </c>
    </row>
    <row r="176" spans="1:15" ht="15">
      <c r="A176" s="18"/>
      <c r="B176" s="19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ht="15">
      <c r="A177" s="12" t="s">
        <v>23</v>
      </c>
      <c r="B177" s="21" t="s">
        <v>16</v>
      </c>
      <c r="C177" s="14">
        <v>53</v>
      </c>
      <c r="D177" s="14">
        <v>53</v>
      </c>
      <c r="E177" s="14">
        <v>53</v>
      </c>
      <c r="F177" s="14">
        <v>53</v>
      </c>
      <c r="G177" s="14">
        <v>53</v>
      </c>
      <c r="H177" s="14">
        <v>53</v>
      </c>
      <c r="I177" s="14">
        <v>53</v>
      </c>
      <c r="J177" s="14">
        <v>53</v>
      </c>
      <c r="K177" s="14">
        <v>53</v>
      </c>
      <c r="L177" s="14">
        <v>53</v>
      </c>
      <c r="M177" s="14">
        <v>51</v>
      </c>
      <c r="N177" s="14">
        <v>12</v>
      </c>
      <c r="O177" s="14">
        <f>SUM(C177:N177)</f>
        <v>593</v>
      </c>
    </row>
    <row r="178" spans="1:15" ht="15">
      <c r="A178" s="12" t="s">
        <v>23</v>
      </c>
      <c r="B178" s="13" t="s">
        <v>0</v>
      </c>
      <c r="C178" s="15">
        <v>962348</v>
      </c>
      <c r="D178" s="15">
        <v>1004193.54</v>
      </c>
      <c r="E178" s="15">
        <v>786542.8</v>
      </c>
      <c r="F178" s="15">
        <v>779103</v>
      </c>
      <c r="G178" s="15">
        <v>823066.52</v>
      </c>
      <c r="H178" s="15">
        <v>896468.24</v>
      </c>
      <c r="I178" s="15">
        <v>922715.5</v>
      </c>
      <c r="J178" s="15">
        <v>952197.86</v>
      </c>
      <c r="K178" s="15">
        <v>441691</v>
      </c>
      <c r="L178" s="15">
        <v>0</v>
      </c>
      <c r="M178" s="15">
        <v>0</v>
      </c>
      <c r="N178" s="15">
        <v>0</v>
      </c>
      <c r="O178" s="15">
        <f>SUM(C178:N178)</f>
        <v>7568326.46</v>
      </c>
    </row>
    <row r="179" spans="1:15" ht="15">
      <c r="A179" s="12" t="s">
        <v>23</v>
      </c>
      <c r="B179" s="13" t="s">
        <v>8</v>
      </c>
      <c r="C179" s="15">
        <v>585.73</v>
      </c>
      <c r="D179" s="15">
        <v>611.2</v>
      </c>
      <c r="E179" s="15">
        <v>494.68</v>
      </c>
      <c r="F179" s="15">
        <v>474.2</v>
      </c>
      <c r="G179" s="15">
        <v>517.65</v>
      </c>
      <c r="H179" s="15">
        <v>545.63</v>
      </c>
      <c r="I179" s="15">
        <v>561.6</v>
      </c>
      <c r="J179" s="15">
        <v>619.52</v>
      </c>
      <c r="K179" s="15">
        <v>520.86</v>
      </c>
      <c r="L179" s="15">
        <v>0</v>
      </c>
      <c r="M179" s="15">
        <v>0</v>
      </c>
      <c r="N179" s="15">
        <v>0</v>
      </c>
      <c r="O179" s="15">
        <f>IF(O177=0,0,(O178/O177/O215))</f>
        <v>464.100963360417</v>
      </c>
    </row>
    <row r="180" spans="1:15" ht="15">
      <c r="A180" s="12"/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1:15" ht="15">
      <c r="A181" s="12" t="s">
        <v>23</v>
      </c>
      <c r="B181" s="21" t="s">
        <v>17</v>
      </c>
      <c r="C181" s="14">
        <v>29</v>
      </c>
      <c r="D181" s="14">
        <v>28</v>
      </c>
      <c r="E181" s="14">
        <v>28</v>
      </c>
      <c r="F181" s="14">
        <v>28</v>
      </c>
      <c r="G181" s="14">
        <v>28</v>
      </c>
      <c r="H181" s="14">
        <v>28</v>
      </c>
      <c r="I181" s="14">
        <v>28</v>
      </c>
      <c r="J181" s="14">
        <v>28</v>
      </c>
      <c r="K181" s="14">
        <v>28</v>
      </c>
      <c r="L181" s="14">
        <v>28</v>
      </c>
      <c r="M181" s="14">
        <v>26</v>
      </c>
      <c r="N181" s="14">
        <v>6</v>
      </c>
      <c r="O181" s="14">
        <f>SUM(C181:N181)</f>
        <v>313</v>
      </c>
    </row>
    <row r="182" spans="1:15" ht="15">
      <c r="A182" s="12" t="s">
        <v>23</v>
      </c>
      <c r="B182" s="21" t="s">
        <v>18</v>
      </c>
      <c r="C182" s="15">
        <v>2063235.5</v>
      </c>
      <c r="D182" s="15">
        <v>2025114</v>
      </c>
      <c r="E182" s="15">
        <v>1709627</v>
      </c>
      <c r="F182" s="15">
        <v>1600171.5</v>
      </c>
      <c r="G182" s="15">
        <v>1633817.5</v>
      </c>
      <c r="H182" s="15">
        <v>1670918.5</v>
      </c>
      <c r="I182" s="15">
        <v>1833912.5</v>
      </c>
      <c r="J182" s="15">
        <v>1774870.5</v>
      </c>
      <c r="K182" s="15">
        <v>937931</v>
      </c>
      <c r="L182" s="15">
        <v>0</v>
      </c>
      <c r="M182" s="15">
        <v>0</v>
      </c>
      <c r="N182" s="15">
        <v>0</v>
      </c>
      <c r="O182" s="15">
        <f>SUM(C182:N182)</f>
        <v>15249598</v>
      </c>
    </row>
    <row r="183" spans="1:15" ht="15">
      <c r="A183" s="12" t="s">
        <v>23</v>
      </c>
      <c r="B183" s="13" t="s">
        <v>0</v>
      </c>
      <c r="C183" s="15">
        <v>501308.5</v>
      </c>
      <c r="D183" s="15">
        <v>470167.5</v>
      </c>
      <c r="E183" s="15">
        <v>390405</v>
      </c>
      <c r="F183" s="15">
        <v>365545</v>
      </c>
      <c r="G183" s="15">
        <v>369571.5</v>
      </c>
      <c r="H183" s="15">
        <v>476518.5</v>
      </c>
      <c r="I183" s="15">
        <v>314441.5</v>
      </c>
      <c r="J183" s="15">
        <v>440080.5</v>
      </c>
      <c r="K183" s="15">
        <v>176511</v>
      </c>
      <c r="L183" s="15">
        <v>0</v>
      </c>
      <c r="M183" s="15">
        <v>0</v>
      </c>
      <c r="N183" s="15">
        <v>0</v>
      </c>
      <c r="O183" s="15">
        <f>SUM(C183:N183)</f>
        <v>3504549</v>
      </c>
    </row>
    <row r="184" spans="1:15" ht="15">
      <c r="A184" s="12" t="s">
        <v>23</v>
      </c>
      <c r="B184" s="13" t="s">
        <v>8</v>
      </c>
      <c r="C184" s="15">
        <v>557.63</v>
      </c>
      <c r="D184" s="15">
        <v>541.67</v>
      </c>
      <c r="E184" s="15">
        <v>464.77</v>
      </c>
      <c r="F184" s="15">
        <v>421.13</v>
      </c>
      <c r="G184" s="15">
        <v>439.97</v>
      </c>
      <c r="H184" s="15">
        <v>548.98</v>
      </c>
      <c r="I184" s="15">
        <v>362.26</v>
      </c>
      <c r="J184" s="15">
        <v>541.97</v>
      </c>
      <c r="K184" s="15">
        <v>394</v>
      </c>
      <c r="L184" s="15">
        <v>0</v>
      </c>
      <c r="M184" s="15">
        <v>0</v>
      </c>
      <c r="N184" s="15">
        <v>0</v>
      </c>
      <c r="O184" s="15">
        <f>IF(O181=0,0,(O183/O181/O215))</f>
        <v>407.1506244554168</v>
      </c>
    </row>
    <row r="185" spans="1:15" ht="15">
      <c r="A185" s="12" t="s">
        <v>23</v>
      </c>
      <c r="B185" s="13" t="s">
        <v>9</v>
      </c>
      <c r="C185" s="28">
        <v>0.2429</v>
      </c>
      <c r="D185" s="28">
        <v>0.2321</v>
      </c>
      <c r="E185" s="28">
        <v>0.22829999999999998</v>
      </c>
      <c r="F185" s="28">
        <v>0.2284</v>
      </c>
      <c r="G185" s="28">
        <v>0.2262</v>
      </c>
      <c r="H185" s="28">
        <v>0.2851</v>
      </c>
      <c r="I185" s="28">
        <v>0.1714</v>
      </c>
      <c r="J185" s="28">
        <v>0.2479</v>
      </c>
      <c r="K185" s="28">
        <v>0.1881</v>
      </c>
      <c r="L185" s="28">
        <v>0</v>
      </c>
      <c r="M185" s="28">
        <v>0</v>
      </c>
      <c r="N185" s="28">
        <v>0</v>
      </c>
      <c r="O185" s="28">
        <f>IF(O182=0,0,ROUNDDOWN(SUM(O183/O182),4))</f>
        <v>0.2298</v>
      </c>
    </row>
    <row r="186" spans="1:15" ht="15">
      <c r="A186" s="18"/>
      <c r="B186" s="19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 ht="15">
      <c r="A187" s="12" t="s">
        <v>23</v>
      </c>
      <c r="B187" s="21" t="s">
        <v>42</v>
      </c>
      <c r="C187" s="14">
        <v>3</v>
      </c>
      <c r="D187" s="14">
        <v>3</v>
      </c>
      <c r="E187" s="14">
        <v>3</v>
      </c>
      <c r="F187" s="14">
        <v>3</v>
      </c>
      <c r="G187" s="14">
        <v>3</v>
      </c>
      <c r="H187" s="14">
        <v>3</v>
      </c>
      <c r="I187" s="14">
        <v>3</v>
      </c>
      <c r="J187" s="14">
        <v>3</v>
      </c>
      <c r="K187" s="14">
        <v>3</v>
      </c>
      <c r="L187" s="14">
        <v>3</v>
      </c>
      <c r="M187" s="14">
        <v>3</v>
      </c>
      <c r="N187" s="14">
        <v>1</v>
      </c>
      <c r="O187" s="14">
        <f>SUM(C187:N187)</f>
        <v>34</v>
      </c>
    </row>
    <row r="188" spans="1:15" ht="15">
      <c r="A188" s="12" t="s">
        <v>23</v>
      </c>
      <c r="B188" s="21" t="s">
        <v>43</v>
      </c>
      <c r="C188" s="15">
        <v>975330.5</v>
      </c>
      <c r="D188" s="15">
        <v>998702.5</v>
      </c>
      <c r="E188" s="15">
        <v>874004</v>
      </c>
      <c r="F188" s="15">
        <v>756877</v>
      </c>
      <c r="G188" s="15">
        <v>598887.5</v>
      </c>
      <c r="H188" s="15">
        <v>625292</v>
      </c>
      <c r="I188" s="15">
        <v>905166</v>
      </c>
      <c r="J188" s="15">
        <v>791957</v>
      </c>
      <c r="K188" s="15">
        <v>391221</v>
      </c>
      <c r="L188" s="15">
        <v>0</v>
      </c>
      <c r="M188" s="15">
        <v>0</v>
      </c>
      <c r="N188" s="15">
        <v>0</v>
      </c>
      <c r="O188" s="15">
        <f>SUM(C188:N188)</f>
        <v>6917437.5</v>
      </c>
    </row>
    <row r="189" spans="1:15" ht="15">
      <c r="A189" s="12" t="s">
        <v>23</v>
      </c>
      <c r="B189" s="13" t="s">
        <v>0</v>
      </c>
      <c r="C189" s="15">
        <v>159176</v>
      </c>
      <c r="D189" s="15">
        <v>251970.5</v>
      </c>
      <c r="E189" s="15">
        <v>202982.5</v>
      </c>
      <c r="F189" s="15">
        <v>142992</v>
      </c>
      <c r="G189" s="15">
        <v>181146.5</v>
      </c>
      <c r="H189" s="15">
        <v>180000</v>
      </c>
      <c r="I189" s="15">
        <v>263120.5</v>
      </c>
      <c r="J189" s="15">
        <v>237666.5</v>
      </c>
      <c r="K189" s="15">
        <v>137648</v>
      </c>
      <c r="L189" s="15">
        <v>0</v>
      </c>
      <c r="M189" s="15">
        <v>0</v>
      </c>
      <c r="N189" s="15">
        <v>0</v>
      </c>
      <c r="O189" s="15">
        <f>SUM(C189:N189)</f>
        <v>1756702.5</v>
      </c>
    </row>
    <row r="190" spans="1:15" ht="15">
      <c r="A190" s="12" t="s">
        <v>23</v>
      </c>
      <c r="B190" s="13" t="s">
        <v>8</v>
      </c>
      <c r="C190" s="15">
        <v>1711.57</v>
      </c>
      <c r="D190" s="15">
        <v>2709.36</v>
      </c>
      <c r="E190" s="15">
        <v>2255.36</v>
      </c>
      <c r="F190" s="15">
        <v>1537.55</v>
      </c>
      <c r="G190" s="15">
        <v>2012.74</v>
      </c>
      <c r="H190" s="15">
        <v>1935.48</v>
      </c>
      <c r="I190" s="15">
        <v>2829.25</v>
      </c>
      <c r="J190" s="15">
        <v>2731.8</v>
      </c>
      <c r="K190" s="15">
        <v>2867.67</v>
      </c>
      <c r="L190" s="15">
        <v>0</v>
      </c>
      <c r="M190" s="15">
        <v>0</v>
      </c>
      <c r="N190" s="15">
        <v>0</v>
      </c>
      <c r="O190" s="15">
        <f>IF(O187=0,0,(O189/O187/O215))</f>
        <v>1878.826203208556</v>
      </c>
    </row>
    <row r="191" spans="1:15" ht="15">
      <c r="A191" s="12" t="s">
        <v>23</v>
      </c>
      <c r="B191" s="13" t="s">
        <v>9</v>
      </c>
      <c r="C191" s="28">
        <v>0.1632</v>
      </c>
      <c r="D191" s="28">
        <v>0.2522</v>
      </c>
      <c r="E191" s="28">
        <v>0.2322</v>
      </c>
      <c r="F191" s="28">
        <v>0.1889</v>
      </c>
      <c r="G191" s="28">
        <v>0.3024</v>
      </c>
      <c r="H191" s="28">
        <v>0.2878</v>
      </c>
      <c r="I191" s="28">
        <v>0.2906</v>
      </c>
      <c r="J191" s="28">
        <v>0.3001</v>
      </c>
      <c r="K191" s="28">
        <v>0.3518</v>
      </c>
      <c r="L191" s="28">
        <v>0</v>
      </c>
      <c r="M191" s="28">
        <v>0</v>
      </c>
      <c r="N191" s="28">
        <v>0</v>
      </c>
      <c r="O191" s="28">
        <f>IF(O188=0,0,(O189/O188))</f>
        <v>0.2539527823706394</v>
      </c>
    </row>
    <row r="192" spans="1:15" ht="15">
      <c r="A192" s="18"/>
      <c r="B192" s="19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 ht="15">
      <c r="A193" s="12" t="s">
        <v>23</v>
      </c>
      <c r="B193" s="13" t="s">
        <v>36</v>
      </c>
      <c r="C193" s="14">
        <v>7</v>
      </c>
      <c r="D193" s="14">
        <v>8</v>
      </c>
      <c r="E193" s="14">
        <v>8</v>
      </c>
      <c r="F193" s="14">
        <v>8</v>
      </c>
      <c r="G193" s="14">
        <v>8</v>
      </c>
      <c r="H193" s="14">
        <v>8</v>
      </c>
      <c r="I193" s="14">
        <v>8</v>
      </c>
      <c r="J193" s="14">
        <v>8</v>
      </c>
      <c r="K193" s="14">
        <v>8</v>
      </c>
      <c r="L193" s="14">
        <v>8</v>
      </c>
      <c r="M193" s="14">
        <v>8</v>
      </c>
      <c r="N193" s="14">
        <v>4</v>
      </c>
      <c r="O193" s="14">
        <f>SUM(C193:N193)</f>
        <v>91</v>
      </c>
    </row>
    <row r="194" spans="1:15" ht="15">
      <c r="A194" s="12" t="s">
        <v>23</v>
      </c>
      <c r="B194" s="23" t="s">
        <v>37</v>
      </c>
      <c r="C194" s="15">
        <v>540627</v>
      </c>
      <c r="D194" s="15">
        <v>535616.5</v>
      </c>
      <c r="E194" s="15">
        <v>430305</v>
      </c>
      <c r="F194" s="15">
        <v>402607</v>
      </c>
      <c r="G194" s="15">
        <v>446723.5</v>
      </c>
      <c r="H194" s="15">
        <v>486728</v>
      </c>
      <c r="I194" s="15">
        <v>493386.5</v>
      </c>
      <c r="J194" s="15">
        <v>393761</v>
      </c>
      <c r="K194" s="15">
        <v>193713</v>
      </c>
      <c r="L194" s="15">
        <v>0</v>
      </c>
      <c r="M194" s="15">
        <v>0</v>
      </c>
      <c r="N194" s="15">
        <v>0</v>
      </c>
      <c r="O194" s="15">
        <f>SUM(C194:N194)</f>
        <v>3923467.5</v>
      </c>
    </row>
    <row r="195" spans="1:15" ht="15">
      <c r="A195" s="12" t="s">
        <v>23</v>
      </c>
      <c r="B195" s="23" t="s">
        <v>0</v>
      </c>
      <c r="C195" s="15">
        <v>152618.5</v>
      </c>
      <c r="D195" s="15">
        <v>123205.54</v>
      </c>
      <c r="E195" s="15">
        <v>86865.3</v>
      </c>
      <c r="F195" s="15">
        <v>134329</v>
      </c>
      <c r="G195" s="15">
        <v>132626.52</v>
      </c>
      <c r="H195" s="15">
        <v>122161.74</v>
      </c>
      <c r="I195" s="15">
        <v>188879.5</v>
      </c>
      <c r="J195" s="15">
        <v>123729.36</v>
      </c>
      <c r="K195" s="15">
        <v>58008</v>
      </c>
      <c r="L195" s="15">
        <v>0</v>
      </c>
      <c r="M195" s="15">
        <v>0</v>
      </c>
      <c r="N195" s="15">
        <v>0</v>
      </c>
      <c r="O195" s="15">
        <f>SUM(C195:N195)</f>
        <v>1122423.46</v>
      </c>
    </row>
    <row r="196" spans="1:15" ht="15">
      <c r="A196" s="12" t="s">
        <v>23</v>
      </c>
      <c r="B196" s="13" t="s">
        <v>8</v>
      </c>
      <c r="C196" s="15">
        <v>703.31</v>
      </c>
      <c r="D196" s="15">
        <v>496.8</v>
      </c>
      <c r="E196" s="15">
        <v>361.94</v>
      </c>
      <c r="F196" s="15">
        <v>541.65</v>
      </c>
      <c r="G196" s="15">
        <v>552.61</v>
      </c>
      <c r="H196" s="15">
        <v>492.59</v>
      </c>
      <c r="I196" s="15">
        <v>761.61</v>
      </c>
      <c r="J196" s="15">
        <v>533.32</v>
      </c>
      <c r="K196" s="15">
        <v>453.19</v>
      </c>
      <c r="L196" s="15">
        <v>0</v>
      </c>
      <c r="M196" s="15">
        <v>0</v>
      </c>
      <c r="N196" s="15">
        <v>0</v>
      </c>
      <c r="O196" s="15">
        <f>IF(O193=0,0,(O195/O193/O215))</f>
        <v>448.5208631368631</v>
      </c>
    </row>
    <row r="197" spans="1:15" ht="15">
      <c r="A197" s="12" t="s">
        <v>23</v>
      </c>
      <c r="B197" s="13" t="s">
        <v>9</v>
      </c>
      <c r="C197" s="28">
        <v>0.2822</v>
      </c>
      <c r="D197" s="28">
        <v>0.23</v>
      </c>
      <c r="E197" s="28">
        <v>0.2018</v>
      </c>
      <c r="F197" s="28">
        <v>0.3336</v>
      </c>
      <c r="G197" s="28">
        <v>0.2968</v>
      </c>
      <c r="H197" s="28">
        <v>0.2509</v>
      </c>
      <c r="I197" s="28">
        <v>0.3828</v>
      </c>
      <c r="J197" s="28">
        <v>0.3142</v>
      </c>
      <c r="K197" s="28">
        <v>0.2994</v>
      </c>
      <c r="L197" s="28">
        <v>0</v>
      </c>
      <c r="M197" s="28">
        <v>0</v>
      </c>
      <c r="N197" s="28">
        <v>0</v>
      </c>
      <c r="O197" s="28">
        <f>IF(O194=0,0,(O195/O194))</f>
        <v>0.28607945904993476</v>
      </c>
    </row>
    <row r="198" spans="1:15" ht="15">
      <c r="A198" s="18"/>
      <c r="B198" s="19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15" ht="15">
      <c r="A199" s="12" t="s">
        <v>23</v>
      </c>
      <c r="B199" s="23" t="s">
        <v>35</v>
      </c>
      <c r="C199" s="14">
        <v>8</v>
      </c>
      <c r="D199" s="14">
        <v>8</v>
      </c>
      <c r="E199" s="14">
        <v>8</v>
      </c>
      <c r="F199" s="14">
        <v>8</v>
      </c>
      <c r="G199" s="14">
        <v>8</v>
      </c>
      <c r="H199" s="14">
        <v>8</v>
      </c>
      <c r="I199" s="14">
        <v>8</v>
      </c>
      <c r="J199" s="14">
        <v>8</v>
      </c>
      <c r="K199" s="14">
        <v>8</v>
      </c>
      <c r="L199" s="14">
        <v>8</v>
      </c>
      <c r="M199" s="14">
        <v>8</v>
      </c>
      <c r="N199" s="14">
        <v>0</v>
      </c>
      <c r="O199" s="14">
        <f>SUM(C199:N199)</f>
        <v>88</v>
      </c>
    </row>
    <row r="200" spans="1:15" ht="15">
      <c r="A200" s="12" t="s">
        <v>23</v>
      </c>
      <c r="B200" s="23" t="s">
        <v>0</v>
      </c>
      <c r="C200" s="15">
        <v>77676</v>
      </c>
      <c r="D200" s="15">
        <v>85185</v>
      </c>
      <c r="E200" s="15">
        <v>74814</v>
      </c>
      <c r="F200" s="15">
        <v>71455</v>
      </c>
      <c r="G200" s="15">
        <v>82954</v>
      </c>
      <c r="H200" s="15">
        <v>77812</v>
      </c>
      <c r="I200" s="15">
        <v>84420</v>
      </c>
      <c r="J200" s="15">
        <v>76410</v>
      </c>
      <c r="K200" s="15">
        <v>35968</v>
      </c>
      <c r="L200" s="15">
        <v>0</v>
      </c>
      <c r="M200" s="15">
        <v>0</v>
      </c>
      <c r="N200" s="15">
        <v>0</v>
      </c>
      <c r="O200" s="15">
        <f>SUM(C200:N200)</f>
        <v>666694</v>
      </c>
    </row>
    <row r="201" spans="1:15" ht="15">
      <c r="A201" s="12" t="s">
        <v>23</v>
      </c>
      <c r="B201" s="23" t="s">
        <v>8</v>
      </c>
      <c r="C201" s="15">
        <v>313.21</v>
      </c>
      <c r="D201" s="15">
        <v>343.49</v>
      </c>
      <c r="E201" s="15">
        <v>311.73</v>
      </c>
      <c r="F201" s="15">
        <v>288.13</v>
      </c>
      <c r="G201" s="15">
        <v>345.64</v>
      </c>
      <c r="H201" s="15">
        <v>313.76</v>
      </c>
      <c r="I201" s="15">
        <v>340.4</v>
      </c>
      <c r="J201" s="15">
        <v>329.35</v>
      </c>
      <c r="K201" s="15">
        <v>281</v>
      </c>
      <c r="L201" s="15">
        <v>0</v>
      </c>
      <c r="M201" s="15">
        <v>0</v>
      </c>
      <c r="N201" s="15">
        <v>0</v>
      </c>
      <c r="O201" s="15">
        <f>IF(O199=0,0,(O200/O199/O215))</f>
        <v>275.4933884297521</v>
      </c>
    </row>
    <row r="202" spans="1:15" ht="15">
      <c r="A202" s="18"/>
      <c r="B202" s="18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1:15" ht="15">
      <c r="A203" s="12" t="s">
        <v>23</v>
      </c>
      <c r="B203" s="13" t="s">
        <v>44</v>
      </c>
      <c r="C203" s="14">
        <v>6</v>
      </c>
      <c r="D203" s="14">
        <v>6</v>
      </c>
      <c r="E203" s="14">
        <v>6</v>
      </c>
      <c r="F203" s="14">
        <v>6</v>
      </c>
      <c r="G203" s="14">
        <v>6</v>
      </c>
      <c r="H203" s="14">
        <v>6</v>
      </c>
      <c r="I203" s="14">
        <v>6</v>
      </c>
      <c r="J203" s="14">
        <v>6</v>
      </c>
      <c r="K203" s="14">
        <v>6</v>
      </c>
      <c r="L203" s="14">
        <v>6</v>
      </c>
      <c r="M203" s="14">
        <v>6</v>
      </c>
      <c r="N203" s="14">
        <v>1</v>
      </c>
      <c r="O203" s="14">
        <f>SUM(C203:N203)</f>
        <v>67</v>
      </c>
    </row>
    <row r="204" spans="1:15" ht="15">
      <c r="A204" s="12" t="s">
        <v>23</v>
      </c>
      <c r="B204" s="23" t="s">
        <v>45</v>
      </c>
      <c r="C204" s="15">
        <v>317200</v>
      </c>
      <c r="D204" s="15">
        <v>299838</v>
      </c>
      <c r="E204" s="15">
        <v>249338</v>
      </c>
      <c r="F204" s="15">
        <v>191730</v>
      </c>
      <c r="G204" s="15">
        <v>201978</v>
      </c>
      <c r="H204" s="15">
        <v>188628</v>
      </c>
      <c r="I204" s="15">
        <v>218333</v>
      </c>
      <c r="J204" s="15">
        <v>258738.5</v>
      </c>
      <c r="K204" s="15">
        <v>116611</v>
      </c>
      <c r="L204" s="15">
        <v>0</v>
      </c>
      <c r="M204" s="15">
        <v>0</v>
      </c>
      <c r="N204" s="15">
        <v>0</v>
      </c>
      <c r="O204" s="15">
        <f>SUM(C204:N204)</f>
        <v>2042394.5</v>
      </c>
    </row>
    <row r="205" spans="1:15" ht="15">
      <c r="A205" s="12" t="s">
        <v>23</v>
      </c>
      <c r="B205" s="23" t="s">
        <v>0</v>
      </c>
      <c r="C205" s="15">
        <v>71569</v>
      </c>
      <c r="D205" s="15">
        <v>73665</v>
      </c>
      <c r="E205" s="15">
        <v>31476</v>
      </c>
      <c r="F205" s="15">
        <v>64782</v>
      </c>
      <c r="G205" s="15">
        <v>56768</v>
      </c>
      <c r="H205" s="15">
        <v>39976</v>
      </c>
      <c r="I205" s="15">
        <v>71854</v>
      </c>
      <c r="J205" s="15">
        <v>74311.5</v>
      </c>
      <c r="K205" s="15">
        <v>33556</v>
      </c>
      <c r="L205" s="15">
        <v>0</v>
      </c>
      <c r="M205" s="15">
        <v>0</v>
      </c>
      <c r="N205" s="15">
        <v>0</v>
      </c>
      <c r="O205" s="15">
        <f>SUM(C205:N205)</f>
        <v>517957.5</v>
      </c>
    </row>
    <row r="206" spans="1:15" ht="15">
      <c r="A206" s="12" t="s">
        <v>23</v>
      </c>
      <c r="B206" s="13" t="s">
        <v>8</v>
      </c>
      <c r="C206" s="15">
        <v>384.78</v>
      </c>
      <c r="D206" s="15">
        <v>396.05</v>
      </c>
      <c r="E206" s="15">
        <v>174.87</v>
      </c>
      <c r="F206" s="15">
        <v>348.29</v>
      </c>
      <c r="G206" s="15">
        <v>315.38</v>
      </c>
      <c r="H206" s="15">
        <v>214.92</v>
      </c>
      <c r="I206" s="15">
        <v>386.31</v>
      </c>
      <c r="J206" s="15">
        <v>427.08</v>
      </c>
      <c r="K206" s="15">
        <v>349.54</v>
      </c>
      <c r="L206" s="15">
        <v>0</v>
      </c>
      <c r="M206" s="15">
        <v>0</v>
      </c>
      <c r="N206" s="15">
        <v>0</v>
      </c>
      <c r="O206" s="15">
        <f>IF(O203=0,0,(O205/O203/O215))</f>
        <v>281.1166892808684</v>
      </c>
    </row>
    <row r="207" spans="1:15" ht="15">
      <c r="A207" s="12" t="s">
        <v>23</v>
      </c>
      <c r="B207" s="13" t="s">
        <v>9</v>
      </c>
      <c r="C207" s="28">
        <v>0.2256</v>
      </c>
      <c r="D207" s="28">
        <v>0.2456</v>
      </c>
      <c r="E207" s="28">
        <v>0.12619999999999998</v>
      </c>
      <c r="F207" s="28">
        <v>0.3378</v>
      </c>
      <c r="G207" s="28">
        <v>0.281</v>
      </c>
      <c r="H207" s="28">
        <v>0.2119</v>
      </c>
      <c r="I207" s="28">
        <v>0.3291</v>
      </c>
      <c r="J207" s="28">
        <v>0.2872</v>
      </c>
      <c r="K207" s="28">
        <v>0.2877</v>
      </c>
      <c r="L207" s="28">
        <v>0</v>
      </c>
      <c r="M207" s="28">
        <v>0</v>
      </c>
      <c r="N207" s="28">
        <v>0</v>
      </c>
      <c r="O207" s="28">
        <f>IF(O204=0,0,(O205/O204))</f>
        <v>0.253603062483766</v>
      </c>
    </row>
    <row r="208" spans="1:15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1:15" ht="15">
      <c r="A209" s="12" t="s">
        <v>23</v>
      </c>
      <c r="B209" s="19" t="s">
        <v>19</v>
      </c>
      <c r="C209" s="14">
        <v>3609</v>
      </c>
      <c r="D209" s="14">
        <v>3607</v>
      </c>
      <c r="E209" s="14">
        <v>3604</v>
      </c>
      <c r="F209" s="14">
        <v>3594</v>
      </c>
      <c r="G209" s="14">
        <v>3594</v>
      </c>
      <c r="H209" s="14">
        <v>3592</v>
      </c>
      <c r="I209" s="14">
        <v>3587</v>
      </c>
      <c r="J209" s="14">
        <v>3573</v>
      </c>
      <c r="K209" s="14">
        <v>3351</v>
      </c>
      <c r="L209" s="14">
        <v>3351</v>
      </c>
      <c r="M209" s="14">
        <v>3349</v>
      </c>
      <c r="N209" s="14">
        <v>2542</v>
      </c>
      <c r="O209" s="14">
        <f>SUM(C209:N209)</f>
        <v>41353</v>
      </c>
    </row>
    <row r="210" spans="1:15" ht="15">
      <c r="A210" s="12" t="s">
        <v>23</v>
      </c>
      <c r="B210" s="21" t="s">
        <v>20</v>
      </c>
      <c r="C210" s="15">
        <v>13721119.19</v>
      </c>
      <c r="D210" s="15">
        <v>13271958.75</v>
      </c>
      <c r="E210" s="15">
        <v>12696991.43</v>
      </c>
      <c r="F210" s="15">
        <v>11018465.35</v>
      </c>
      <c r="G210" s="15">
        <v>10567619.98</v>
      </c>
      <c r="H210" s="15">
        <v>10742134.06</v>
      </c>
      <c r="I210" s="15">
        <v>11319550.95</v>
      </c>
      <c r="J210" s="15">
        <v>10925852.85</v>
      </c>
      <c r="K210" s="15">
        <v>5839961.29</v>
      </c>
      <c r="L210" s="15">
        <v>0</v>
      </c>
      <c r="M210" s="15">
        <v>0</v>
      </c>
      <c r="N210" s="15">
        <v>7812079.82</v>
      </c>
      <c r="O210" s="15">
        <f>SUM(C210:N210)</f>
        <v>107915733.67000002</v>
      </c>
    </row>
    <row r="211" spans="1:15" ht="15">
      <c r="A211" s="12" t="s">
        <v>23</v>
      </c>
      <c r="B211" s="21" t="s">
        <v>8</v>
      </c>
      <c r="C211" s="15">
        <v>122.64</v>
      </c>
      <c r="D211" s="15">
        <v>118.69</v>
      </c>
      <c r="E211" s="15">
        <v>117.43</v>
      </c>
      <c r="F211" s="15">
        <v>98.9</v>
      </c>
      <c r="G211" s="15">
        <v>98.01</v>
      </c>
      <c r="H211" s="15">
        <v>96.47</v>
      </c>
      <c r="I211" s="15">
        <v>101.8</v>
      </c>
      <c r="J211" s="15">
        <v>105.44</v>
      </c>
      <c r="K211" s="15">
        <v>108.92</v>
      </c>
      <c r="L211" s="15">
        <v>0</v>
      </c>
      <c r="M211" s="15">
        <v>0</v>
      </c>
      <c r="N211" s="15">
        <v>204.88</v>
      </c>
      <c r="O211" s="15">
        <f>IF(O209=0,0,(O210/O209/O215))</f>
        <v>94.89537632314244</v>
      </c>
    </row>
    <row r="212" spans="1:15" ht="15">
      <c r="A212" s="18"/>
      <c r="B212" s="21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ht="15">
      <c r="A213" s="12" t="s">
        <v>23</v>
      </c>
      <c r="B213" s="21" t="s">
        <v>21</v>
      </c>
      <c r="C213" s="15">
        <v>43923.71</v>
      </c>
      <c r="D213" s="15">
        <v>173747.52</v>
      </c>
      <c r="E213" s="15">
        <v>385880.02</v>
      </c>
      <c r="F213" s="15">
        <v>569163.94</v>
      </c>
      <c r="G213" s="15">
        <v>812496.97</v>
      </c>
      <c r="H213" s="15">
        <v>1030404.68</v>
      </c>
      <c r="I213" s="15">
        <v>1211359.8</v>
      </c>
      <c r="J213" s="15">
        <v>1319480.48</v>
      </c>
      <c r="K213" s="15">
        <v>723318.71</v>
      </c>
      <c r="L213" s="15">
        <v>0</v>
      </c>
      <c r="M213" s="15">
        <v>0</v>
      </c>
      <c r="N213" s="15">
        <v>1079027.78</v>
      </c>
      <c r="O213" s="15">
        <f>SUM(C213:N213)</f>
        <v>7348803.609999999</v>
      </c>
    </row>
    <row r="214" spans="1:15" ht="15">
      <c r="A214" s="12" t="s">
        <v>23</v>
      </c>
      <c r="B214" s="21" t="s">
        <v>46</v>
      </c>
      <c r="C214" s="14">
        <v>12</v>
      </c>
      <c r="D214" s="14">
        <v>12</v>
      </c>
      <c r="E214" s="14">
        <v>12</v>
      </c>
      <c r="F214" s="14">
        <v>12</v>
      </c>
      <c r="G214" s="14">
        <v>12</v>
      </c>
      <c r="H214" s="14">
        <v>12</v>
      </c>
      <c r="I214" s="14">
        <v>12</v>
      </c>
      <c r="J214" s="14">
        <v>12</v>
      </c>
      <c r="K214" s="14">
        <v>12</v>
      </c>
      <c r="L214" s="14">
        <v>12</v>
      </c>
      <c r="M214" s="14">
        <v>12</v>
      </c>
      <c r="N214" s="14">
        <v>12</v>
      </c>
      <c r="O214" s="14">
        <f>AVERAGE(C214:N214)</f>
        <v>12</v>
      </c>
    </row>
    <row r="215" spans="1:15" ht="15">
      <c r="A215" s="12" t="s">
        <v>23</v>
      </c>
      <c r="B215" s="21" t="s">
        <v>22</v>
      </c>
      <c r="C215" s="15">
        <v>31</v>
      </c>
      <c r="D215" s="15">
        <v>31</v>
      </c>
      <c r="E215" s="15">
        <v>30</v>
      </c>
      <c r="F215" s="15">
        <v>31</v>
      </c>
      <c r="G215" s="15">
        <v>30</v>
      </c>
      <c r="H215" s="15">
        <v>31</v>
      </c>
      <c r="I215" s="15">
        <v>31</v>
      </c>
      <c r="J215" s="15">
        <v>29</v>
      </c>
      <c r="K215" s="15">
        <v>16</v>
      </c>
      <c r="L215" s="15">
        <v>0</v>
      </c>
      <c r="M215" s="15">
        <v>0</v>
      </c>
      <c r="N215" s="15">
        <v>15</v>
      </c>
      <c r="O215" s="15">
        <f>(((C214*C215)+(D214*D215)+(E214*E215)+(F214*F215)+(G214*G215)+(H214*H215)+(I214*I215)+(J214*J215)+(K214*K215)+(L214*L215)+(M214*M215)+(N214*N215))/$O$214)/COUNTIF(C215:N215,"&gt;0")</f>
        <v>27.5</v>
      </c>
    </row>
    <row r="216" spans="1:15" ht="15">
      <c r="A216" s="12"/>
      <c r="B216" s="21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1:15" ht="20.25">
      <c r="A217" s="25"/>
      <c r="B217" s="26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ht="15">
      <c r="A218" s="18"/>
      <c r="B218" s="12"/>
      <c r="C218" s="27" t="s">
        <v>31</v>
      </c>
      <c r="D218" s="27" t="s">
        <v>32</v>
      </c>
      <c r="E218" s="27" t="s">
        <v>47</v>
      </c>
      <c r="F218" s="27" t="s">
        <v>1</v>
      </c>
      <c r="G218" s="27" t="s">
        <v>2</v>
      </c>
      <c r="H218" s="27" t="s">
        <v>3</v>
      </c>
      <c r="I218" s="27" t="s">
        <v>4</v>
      </c>
      <c r="J218" s="27" t="s">
        <v>27</v>
      </c>
      <c r="K218" s="27" t="s">
        <v>28</v>
      </c>
      <c r="L218" s="27" t="s">
        <v>29</v>
      </c>
      <c r="M218" s="27" t="s">
        <v>30</v>
      </c>
      <c r="N218" s="27" t="s">
        <v>40</v>
      </c>
      <c r="O218" s="27" t="s">
        <v>26</v>
      </c>
    </row>
    <row r="219" spans="1:15" ht="15">
      <c r="A219" s="12" t="s">
        <v>24</v>
      </c>
      <c r="B219" s="13" t="s">
        <v>6</v>
      </c>
      <c r="C219" s="14">
        <f aca="true" t="shared" si="92" ref="C219:E221">SUM(C225+C231+C237+C243+C249+C255+C261+C267+C273+C279)</f>
        <v>7006</v>
      </c>
      <c r="D219" s="14">
        <f t="shared" si="92"/>
        <v>6995</v>
      </c>
      <c r="E219" s="14">
        <f t="shared" si="92"/>
        <v>6974</v>
      </c>
      <c r="F219" s="14">
        <f aca="true" t="shared" si="93" ref="F219:G221">SUM(F225+F231+F237+F243+F249+F255+F261+F267+F273+F279)</f>
        <v>6955</v>
      </c>
      <c r="G219" s="14">
        <f t="shared" si="93"/>
        <v>6955</v>
      </c>
      <c r="H219" s="14">
        <f>SUM(H225+H231+H237+H243+H249+H255+H261+H267+H273+H279)</f>
        <v>7364</v>
      </c>
      <c r="I219" s="14">
        <f aca="true" t="shared" si="94" ref="I219:N219">SUM(I225+I231+I237+I243+I249+I255+I261+I267+I273+I279)</f>
        <v>7542</v>
      </c>
      <c r="J219" s="14">
        <f t="shared" si="94"/>
        <v>6779</v>
      </c>
      <c r="K219" s="14">
        <f t="shared" si="94"/>
        <v>6510</v>
      </c>
      <c r="L219" s="14">
        <f t="shared" si="94"/>
        <v>6510</v>
      </c>
      <c r="M219" s="14">
        <f t="shared" si="94"/>
        <v>6510</v>
      </c>
      <c r="N219" s="14">
        <f t="shared" si="94"/>
        <v>5558</v>
      </c>
      <c r="O219" s="14">
        <f>SUM(C219:N219)</f>
        <v>81658</v>
      </c>
    </row>
    <row r="220" spans="1:15" ht="15">
      <c r="A220" s="12" t="s">
        <v>24</v>
      </c>
      <c r="B220" s="13" t="s">
        <v>7</v>
      </c>
      <c r="C220" s="15">
        <f t="shared" si="92"/>
        <v>604463078.15</v>
      </c>
      <c r="D220" s="15">
        <f t="shared" si="92"/>
        <v>605516216.11</v>
      </c>
      <c r="E220" s="15">
        <f t="shared" si="92"/>
        <v>580402556.74</v>
      </c>
      <c r="F220" s="15">
        <f t="shared" si="93"/>
        <v>518686210.49</v>
      </c>
      <c r="G220" s="15">
        <f t="shared" si="93"/>
        <v>547142264.3</v>
      </c>
      <c r="H220" s="15">
        <f>SUM(H226+H232+H238+H244+H250+H256+H262+H268+H274+H280)</f>
        <v>533808044.91</v>
      </c>
      <c r="I220" s="15">
        <f aca="true" t="shared" si="95" ref="I220:N220">SUM(I226+I232+I238+I244+I250+I256+I262+I268+I274+I280)</f>
        <v>569704551.18</v>
      </c>
      <c r="J220" s="15">
        <f t="shared" si="95"/>
        <v>500345819.57000005</v>
      </c>
      <c r="K220" s="15">
        <f t="shared" si="95"/>
        <v>253339448.88</v>
      </c>
      <c r="L220" s="15">
        <f t="shared" si="95"/>
        <v>0</v>
      </c>
      <c r="M220" s="15">
        <f t="shared" si="95"/>
        <v>0</v>
      </c>
      <c r="N220" s="15">
        <f t="shared" si="95"/>
        <v>271381992</v>
      </c>
      <c r="O220" s="15">
        <f>SUM(C220:N220)</f>
        <v>4984790182.33</v>
      </c>
    </row>
    <row r="221" spans="1:15" ht="15">
      <c r="A221" s="12" t="s">
        <v>24</v>
      </c>
      <c r="B221" s="13" t="s">
        <v>0</v>
      </c>
      <c r="C221" s="15">
        <f t="shared" si="92"/>
        <v>46471959.64</v>
      </c>
      <c r="D221" s="15">
        <f t="shared" si="92"/>
        <v>47486371.17</v>
      </c>
      <c r="E221" s="15">
        <f t="shared" si="92"/>
        <v>44499739.629999995</v>
      </c>
      <c r="F221" s="15">
        <f t="shared" si="93"/>
        <v>40014639.14</v>
      </c>
      <c r="G221" s="15">
        <f t="shared" si="93"/>
        <v>42328864.6</v>
      </c>
      <c r="H221" s="15">
        <f>SUM(H227+H233+H239+H245+H251+H257+H263+H269+H275+H281)</f>
        <v>42054936.04000001</v>
      </c>
      <c r="I221" s="15">
        <f aca="true" t="shared" si="96" ref="I221:N221">SUM(I227+I233+I239+I245+I251+I257+I263+I269+I275+I281)</f>
        <v>42931487.76</v>
      </c>
      <c r="J221" s="15">
        <f t="shared" si="96"/>
        <v>39985718.050000004</v>
      </c>
      <c r="K221" s="15">
        <f t="shared" si="96"/>
        <v>19125585.96</v>
      </c>
      <c r="L221" s="15">
        <f t="shared" si="96"/>
        <v>0</v>
      </c>
      <c r="M221" s="15">
        <f t="shared" si="96"/>
        <v>0</v>
      </c>
      <c r="N221" s="15">
        <f t="shared" si="96"/>
        <v>20720224.88</v>
      </c>
      <c r="O221" s="15">
        <f>SUM(C221:N221)</f>
        <v>385619526.86999995</v>
      </c>
    </row>
    <row r="222" spans="1:15" ht="15">
      <c r="A222" s="12" t="s">
        <v>24</v>
      </c>
      <c r="B222" s="13" t="s">
        <v>8</v>
      </c>
      <c r="C222" s="15">
        <f aca="true" t="shared" si="97" ref="C222:O222">IF(C323=0,0,(C221/C219/C323))</f>
        <v>213.9730905306972</v>
      </c>
      <c r="D222" s="15">
        <f t="shared" si="97"/>
        <v>218.9876232793009</v>
      </c>
      <c r="E222" s="15">
        <f t="shared" si="97"/>
        <v>220.02778611196266</v>
      </c>
      <c r="F222" s="15">
        <f t="shared" si="97"/>
        <v>185.59235240370123</v>
      </c>
      <c r="G222" s="15">
        <f t="shared" si="97"/>
        <v>202.87018739515938</v>
      </c>
      <c r="H222" s="15">
        <f t="shared" si="97"/>
        <v>184.22200434546446</v>
      </c>
      <c r="I222" s="15">
        <f t="shared" si="97"/>
        <v>227.69285473349242</v>
      </c>
      <c r="J222" s="15">
        <f t="shared" si="97"/>
        <v>203.3954659674146</v>
      </c>
      <c r="K222" s="15">
        <f t="shared" si="97"/>
        <v>183.6173767281106</v>
      </c>
      <c r="L222" s="15">
        <f t="shared" si="97"/>
        <v>0</v>
      </c>
      <c r="M222" s="15">
        <f t="shared" si="97"/>
        <v>0</v>
      </c>
      <c r="N222" s="15">
        <f t="shared" si="97"/>
        <v>266.2857255950239</v>
      </c>
      <c r="O222" s="15">
        <f t="shared" si="97"/>
        <v>178.46176684827586</v>
      </c>
    </row>
    <row r="223" spans="1:15" ht="15">
      <c r="A223" s="12" t="s">
        <v>24</v>
      </c>
      <c r="B223" s="13" t="s">
        <v>9</v>
      </c>
      <c r="C223" s="28">
        <f>IF(C220=0,0,(C221/C220))</f>
        <v>0.07688138667167325</v>
      </c>
      <c r="D223" s="28">
        <f aca="true" t="shared" si="98" ref="D223:O223">IF(D220=0,0,(D221/D220))</f>
        <v>0.07842295533398808</v>
      </c>
      <c r="E223" s="28">
        <f t="shared" si="98"/>
        <v>0.07667047485101676</v>
      </c>
      <c r="F223" s="28">
        <f t="shared" si="98"/>
        <v>0.07714614024960947</v>
      </c>
      <c r="G223" s="28">
        <f t="shared" si="98"/>
        <v>0.07736354392975744</v>
      </c>
      <c r="H223" s="28">
        <f t="shared" si="98"/>
        <v>0.07878288167629707</v>
      </c>
      <c r="I223" s="28">
        <f t="shared" si="98"/>
        <v>0.07535745970622527</v>
      </c>
      <c r="J223" s="28">
        <f t="shared" si="98"/>
        <v>0.07991616295378255</v>
      </c>
      <c r="K223" s="28">
        <f t="shared" si="98"/>
        <v>0.07549391160576524</v>
      </c>
      <c r="L223" s="28">
        <f t="shared" si="98"/>
        <v>0</v>
      </c>
      <c r="M223" s="28">
        <f t="shared" si="98"/>
        <v>0</v>
      </c>
      <c r="N223" s="28">
        <f t="shared" si="98"/>
        <v>0.07635077304613491</v>
      </c>
      <c r="O223" s="28">
        <f t="shared" si="98"/>
        <v>0.07735922932863605</v>
      </c>
    </row>
    <row r="224" spans="1:15" ht="15">
      <c r="A224" s="18"/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1:15" ht="15">
      <c r="A225" s="12" t="s">
        <v>24</v>
      </c>
      <c r="B225" s="21" t="s">
        <v>33</v>
      </c>
      <c r="C225" s="14">
        <v>3888</v>
      </c>
      <c r="D225" s="14">
        <v>3876</v>
      </c>
      <c r="E225" s="14">
        <v>3859</v>
      </c>
      <c r="F225" s="14">
        <v>3833</v>
      </c>
      <c r="G225" s="14">
        <v>3839</v>
      </c>
      <c r="H225" s="14">
        <v>4146</v>
      </c>
      <c r="I225" s="14">
        <v>4169</v>
      </c>
      <c r="J225" s="14">
        <v>3738</v>
      </c>
      <c r="K225" s="14">
        <v>3571</v>
      </c>
      <c r="L225" s="14">
        <v>3572</v>
      </c>
      <c r="M225" s="14">
        <v>3571</v>
      </c>
      <c r="N225" s="14">
        <v>3111</v>
      </c>
      <c r="O225" s="14">
        <f>SUM(C225:N225)</f>
        <v>45173</v>
      </c>
    </row>
    <row r="226" spans="1:15" ht="15">
      <c r="A226" s="12" t="s">
        <v>24</v>
      </c>
      <c r="B226" s="13" t="s">
        <v>7</v>
      </c>
      <c r="C226" s="15">
        <v>234563842.72</v>
      </c>
      <c r="D226" s="15">
        <v>239768124.43</v>
      </c>
      <c r="E226" s="15">
        <v>228999613.54</v>
      </c>
      <c r="F226" s="15">
        <v>202908054.07</v>
      </c>
      <c r="G226" s="15">
        <v>213989380.69</v>
      </c>
      <c r="H226" s="15">
        <v>211925211.43</v>
      </c>
      <c r="I226" s="15">
        <v>221247685.19</v>
      </c>
      <c r="J226" s="15">
        <v>201666022.97</v>
      </c>
      <c r="K226" s="15">
        <v>103847874.82</v>
      </c>
      <c r="L226" s="15">
        <v>0</v>
      </c>
      <c r="M226" s="15">
        <v>0</v>
      </c>
      <c r="N226" s="15">
        <v>112176380.96</v>
      </c>
      <c r="O226" s="15">
        <f>SUM(C226:N226)</f>
        <v>1971092190.8200002</v>
      </c>
    </row>
    <row r="227" spans="1:15" ht="15">
      <c r="A227" s="12" t="s">
        <v>24</v>
      </c>
      <c r="B227" s="13" t="s">
        <v>0</v>
      </c>
      <c r="C227" s="15">
        <v>24024762.24</v>
      </c>
      <c r="D227" s="15">
        <v>24365162.54</v>
      </c>
      <c r="E227" s="15">
        <v>23336598.86</v>
      </c>
      <c r="F227" s="15">
        <v>20678469.02</v>
      </c>
      <c r="G227" s="15">
        <v>21895638.03</v>
      </c>
      <c r="H227" s="15">
        <v>21606193.6</v>
      </c>
      <c r="I227" s="15">
        <v>22540026.19</v>
      </c>
      <c r="J227" s="15">
        <v>20829290.67</v>
      </c>
      <c r="K227" s="15">
        <v>10213320.98</v>
      </c>
      <c r="L227" s="15">
        <v>0</v>
      </c>
      <c r="M227" s="15">
        <v>0</v>
      </c>
      <c r="N227" s="15">
        <v>10979271.75</v>
      </c>
      <c r="O227" s="15">
        <f>SUM(C227:N227)</f>
        <v>200468733.87999997</v>
      </c>
    </row>
    <row r="228" spans="1:15" ht="15">
      <c r="A228" s="12" t="s">
        <v>24</v>
      </c>
      <c r="B228" s="13" t="s">
        <v>8</v>
      </c>
      <c r="C228" s="15">
        <v>199.33</v>
      </c>
      <c r="D228" s="15">
        <v>202.78</v>
      </c>
      <c r="E228" s="15">
        <v>208.53</v>
      </c>
      <c r="F228" s="15">
        <v>174.03</v>
      </c>
      <c r="G228" s="15">
        <v>190.12</v>
      </c>
      <c r="H228" s="15">
        <v>168.11</v>
      </c>
      <c r="I228" s="15">
        <v>216.26</v>
      </c>
      <c r="J228" s="15">
        <v>192.15</v>
      </c>
      <c r="K228" s="15">
        <v>178.75</v>
      </c>
      <c r="L228" s="15">
        <v>0</v>
      </c>
      <c r="M228" s="15">
        <v>0</v>
      </c>
      <c r="N228" s="15">
        <v>252.08</v>
      </c>
      <c r="O228" s="15">
        <f>IF(O225=0,0,(O227/O225/O323))</f>
        <v>167.7075535216292</v>
      </c>
    </row>
    <row r="229" spans="1:15" ht="15">
      <c r="A229" s="12" t="s">
        <v>24</v>
      </c>
      <c r="B229" s="13" t="s">
        <v>9</v>
      </c>
      <c r="C229" s="28">
        <v>0.1024</v>
      </c>
      <c r="D229" s="28">
        <v>0.1016</v>
      </c>
      <c r="E229" s="28">
        <v>0.10189999999999999</v>
      </c>
      <c r="F229" s="28">
        <v>0.10189999999999999</v>
      </c>
      <c r="G229" s="28">
        <v>0.1023</v>
      </c>
      <c r="H229" s="28">
        <v>0.10189999999999999</v>
      </c>
      <c r="I229" s="28">
        <v>0.1018</v>
      </c>
      <c r="J229" s="28">
        <v>0.1032</v>
      </c>
      <c r="K229" s="28">
        <v>0.0983</v>
      </c>
      <c r="L229" s="28">
        <v>0</v>
      </c>
      <c r="M229" s="28">
        <v>0</v>
      </c>
      <c r="N229" s="28">
        <v>0.0978</v>
      </c>
      <c r="O229" s="28">
        <f>IF(O226=0,0,ROUNDDOWN(SUM(O227/O226),4))</f>
        <v>0.1017</v>
      </c>
    </row>
    <row r="230" spans="1:15" ht="15">
      <c r="A230" s="18"/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ht="15">
      <c r="A231" s="12" t="s">
        <v>24</v>
      </c>
      <c r="B231" s="21" t="s">
        <v>10</v>
      </c>
      <c r="C231" s="14">
        <v>163</v>
      </c>
      <c r="D231" s="14">
        <v>163</v>
      </c>
      <c r="E231" s="14">
        <v>163</v>
      </c>
      <c r="F231" s="14">
        <v>169</v>
      </c>
      <c r="G231" s="14">
        <v>169</v>
      </c>
      <c r="H231" s="14">
        <v>167</v>
      </c>
      <c r="I231" s="14">
        <v>185</v>
      </c>
      <c r="J231" s="14">
        <v>163</v>
      </c>
      <c r="K231" s="14">
        <v>152</v>
      </c>
      <c r="L231" s="14">
        <v>162</v>
      </c>
      <c r="M231" s="14">
        <v>163</v>
      </c>
      <c r="N231" s="14">
        <v>139</v>
      </c>
      <c r="O231" s="14">
        <f>SUM(C231:N231)</f>
        <v>1958</v>
      </c>
    </row>
    <row r="232" spans="1:15" ht="15">
      <c r="A232" s="12" t="s">
        <v>24</v>
      </c>
      <c r="B232" s="13" t="s">
        <v>7</v>
      </c>
      <c r="C232" s="15">
        <v>14217232.77</v>
      </c>
      <c r="D232" s="15">
        <v>14159244.52</v>
      </c>
      <c r="E232" s="15">
        <v>13573091.81</v>
      </c>
      <c r="F232" s="15">
        <v>13820971.06</v>
      </c>
      <c r="G232" s="15">
        <v>14189934.8</v>
      </c>
      <c r="H232" s="15">
        <v>13806104.98</v>
      </c>
      <c r="I232" s="15">
        <v>14544123.6</v>
      </c>
      <c r="J232" s="15">
        <v>12635149.87</v>
      </c>
      <c r="K232" s="15">
        <v>6677819.31</v>
      </c>
      <c r="L232" s="15">
        <v>0</v>
      </c>
      <c r="M232" s="15">
        <v>0</v>
      </c>
      <c r="N232" s="15">
        <v>6587252.61</v>
      </c>
      <c r="O232" s="15">
        <f>SUM(C232:N232)</f>
        <v>124210925.33000001</v>
      </c>
    </row>
    <row r="233" spans="1:15" ht="15" customHeight="1">
      <c r="A233" s="12" t="s">
        <v>24</v>
      </c>
      <c r="B233" s="13" t="s">
        <v>0</v>
      </c>
      <c r="C233" s="15">
        <v>984349.03</v>
      </c>
      <c r="D233" s="15">
        <v>992237.85</v>
      </c>
      <c r="E233" s="15">
        <v>993716.2</v>
      </c>
      <c r="F233" s="15">
        <v>913451.77</v>
      </c>
      <c r="G233" s="15">
        <v>965840.71</v>
      </c>
      <c r="H233" s="15">
        <v>928442.85</v>
      </c>
      <c r="I233" s="15">
        <v>987351.99</v>
      </c>
      <c r="J233" s="15">
        <v>877235.49</v>
      </c>
      <c r="K233" s="15">
        <v>479233.92</v>
      </c>
      <c r="L233" s="15">
        <v>0</v>
      </c>
      <c r="M233" s="15">
        <v>0</v>
      </c>
      <c r="N233" s="15">
        <v>417946.11</v>
      </c>
      <c r="O233" s="15">
        <f>SUM(C233:N233)</f>
        <v>8539805.92</v>
      </c>
    </row>
    <row r="234" spans="1:15" ht="15" customHeight="1">
      <c r="A234" s="12" t="s">
        <v>24</v>
      </c>
      <c r="B234" s="13" t="s">
        <v>8</v>
      </c>
      <c r="C234" s="15">
        <v>194.8</v>
      </c>
      <c r="D234" s="15">
        <v>196.37</v>
      </c>
      <c r="E234" s="15">
        <v>210.22</v>
      </c>
      <c r="F234" s="15">
        <v>174.36</v>
      </c>
      <c r="G234" s="15">
        <v>190.5</v>
      </c>
      <c r="H234" s="15">
        <v>179.34</v>
      </c>
      <c r="I234" s="15">
        <v>213.48</v>
      </c>
      <c r="J234" s="15">
        <v>185.58</v>
      </c>
      <c r="K234" s="15">
        <v>197.05</v>
      </c>
      <c r="L234" s="15">
        <v>0</v>
      </c>
      <c r="M234" s="15">
        <v>0</v>
      </c>
      <c r="N234" s="15">
        <v>214.77</v>
      </c>
      <c r="O234" s="15">
        <f>IF(O231=0,0,(O233/O231/O323))</f>
        <v>164.8239140556334</v>
      </c>
    </row>
    <row r="235" spans="1:15" ht="15" customHeight="1">
      <c r="A235" s="12" t="s">
        <v>24</v>
      </c>
      <c r="B235" s="13" t="s">
        <v>9</v>
      </c>
      <c r="C235" s="28">
        <v>0.0692</v>
      </c>
      <c r="D235" s="28">
        <v>0.07</v>
      </c>
      <c r="E235" s="28">
        <v>0.0732</v>
      </c>
      <c r="F235" s="28">
        <v>0.066</v>
      </c>
      <c r="G235" s="28">
        <v>0.068</v>
      </c>
      <c r="H235" s="28">
        <v>0.0672</v>
      </c>
      <c r="I235" s="28">
        <v>0.0678</v>
      </c>
      <c r="J235" s="28">
        <v>0.0694</v>
      </c>
      <c r="K235" s="28">
        <v>0.0717</v>
      </c>
      <c r="L235" s="28">
        <v>0</v>
      </c>
      <c r="M235" s="28">
        <v>0</v>
      </c>
      <c r="N235" s="28">
        <v>0.0634</v>
      </c>
      <c r="O235" s="28">
        <f>IF(O232=0,0,ROUNDDOWN(SUM(O233/O232),4))</f>
        <v>0.0687</v>
      </c>
    </row>
    <row r="236" spans="1:15" ht="15" customHeight="1">
      <c r="A236" s="18"/>
      <c r="B236" s="19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1:15" ht="15" customHeight="1">
      <c r="A237" s="12" t="s">
        <v>24</v>
      </c>
      <c r="B237" s="21" t="s">
        <v>11</v>
      </c>
      <c r="C237" s="14">
        <v>44</v>
      </c>
      <c r="D237" s="14">
        <v>46</v>
      </c>
      <c r="E237" s="14">
        <v>54</v>
      </c>
      <c r="F237" s="14">
        <v>54</v>
      </c>
      <c r="G237" s="14">
        <v>54</v>
      </c>
      <c r="H237" s="14">
        <v>55</v>
      </c>
      <c r="I237" s="14">
        <v>56</v>
      </c>
      <c r="J237" s="14">
        <v>55</v>
      </c>
      <c r="K237" s="14">
        <v>51</v>
      </c>
      <c r="L237" s="14">
        <v>51</v>
      </c>
      <c r="M237" s="14">
        <v>51</v>
      </c>
      <c r="N237" s="14">
        <v>47</v>
      </c>
      <c r="O237" s="14">
        <f>SUM(C237:N237)</f>
        <v>618</v>
      </c>
    </row>
    <row r="238" spans="1:15" ht="15">
      <c r="A238" s="12" t="s">
        <v>24</v>
      </c>
      <c r="B238" s="13" t="s">
        <v>7</v>
      </c>
      <c r="C238" s="15">
        <v>5837103.91</v>
      </c>
      <c r="D238" s="15">
        <v>6780629.45</v>
      </c>
      <c r="E238" s="15">
        <v>6568904.17</v>
      </c>
      <c r="F238" s="15">
        <v>5875108.47</v>
      </c>
      <c r="G238" s="15">
        <v>6256052.95</v>
      </c>
      <c r="H238" s="15">
        <v>6668416.3</v>
      </c>
      <c r="I238" s="15">
        <v>6154835.69</v>
      </c>
      <c r="J238" s="15">
        <v>6114501.34</v>
      </c>
      <c r="K238" s="15">
        <v>2853491.77</v>
      </c>
      <c r="L238" s="15">
        <v>0</v>
      </c>
      <c r="M238" s="15">
        <v>0</v>
      </c>
      <c r="N238" s="15">
        <v>2947321.2</v>
      </c>
      <c r="O238" s="15">
        <f>SUM(C238:N238)</f>
        <v>56056365.25000001</v>
      </c>
    </row>
    <row r="239" spans="1:15" ht="15">
      <c r="A239" s="12" t="s">
        <v>24</v>
      </c>
      <c r="B239" s="13" t="s">
        <v>0</v>
      </c>
      <c r="C239" s="15">
        <v>342897.61</v>
      </c>
      <c r="D239" s="15">
        <v>314711.34</v>
      </c>
      <c r="E239" s="15">
        <v>319271.39</v>
      </c>
      <c r="F239" s="15">
        <v>308899.62</v>
      </c>
      <c r="G239" s="15">
        <v>453418.57</v>
      </c>
      <c r="H239" s="15">
        <v>447830.16</v>
      </c>
      <c r="I239" s="15">
        <v>330586.15</v>
      </c>
      <c r="J239" s="15">
        <v>407479.71</v>
      </c>
      <c r="K239" s="15">
        <v>97954.33</v>
      </c>
      <c r="L239" s="15">
        <v>0</v>
      </c>
      <c r="M239" s="15">
        <v>0</v>
      </c>
      <c r="N239" s="15">
        <v>139634.54</v>
      </c>
      <c r="O239" s="15">
        <f>SUM(C239:N239)</f>
        <v>3162683.42</v>
      </c>
    </row>
    <row r="240" spans="1:15" ht="15">
      <c r="A240" s="12" t="s">
        <v>24</v>
      </c>
      <c r="B240" s="13" t="s">
        <v>8</v>
      </c>
      <c r="C240" s="15">
        <v>251.39</v>
      </c>
      <c r="D240" s="15">
        <v>220.7</v>
      </c>
      <c r="E240" s="15">
        <v>203.88</v>
      </c>
      <c r="F240" s="15">
        <v>184.53</v>
      </c>
      <c r="G240" s="15">
        <v>279.89</v>
      </c>
      <c r="H240" s="15">
        <v>262.66</v>
      </c>
      <c r="I240" s="15">
        <v>236.13</v>
      </c>
      <c r="J240" s="15">
        <v>255.47</v>
      </c>
      <c r="K240" s="15">
        <v>120.04</v>
      </c>
      <c r="L240" s="15">
        <v>0</v>
      </c>
      <c r="M240" s="15">
        <v>0</v>
      </c>
      <c r="N240" s="15">
        <v>212.21</v>
      </c>
      <c r="O240" s="15">
        <f>IF(O237=0,0,(O239/O237/O323))</f>
        <v>193.39807923157971</v>
      </c>
    </row>
    <row r="241" spans="1:15" ht="15">
      <c r="A241" s="12" t="s">
        <v>24</v>
      </c>
      <c r="B241" s="13" t="s">
        <v>9</v>
      </c>
      <c r="C241" s="28">
        <v>0.0587</v>
      </c>
      <c r="D241" s="28">
        <v>0.0464</v>
      </c>
      <c r="E241" s="28">
        <v>0.048600000000000004</v>
      </c>
      <c r="F241" s="28">
        <v>0.0525</v>
      </c>
      <c r="G241" s="28">
        <v>0.0724</v>
      </c>
      <c r="H241" s="28">
        <v>0.06709999999999999</v>
      </c>
      <c r="I241" s="28">
        <v>0.0537</v>
      </c>
      <c r="J241" s="28">
        <v>0.0666</v>
      </c>
      <c r="K241" s="28">
        <v>0.034300000000000004</v>
      </c>
      <c r="L241" s="28">
        <v>0</v>
      </c>
      <c r="M241" s="28">
        <v>0</v>
      </c>
      <c r="N241" s="28">
        <v>0.0473</v>
      </c>
      <c r="O241" s="28">
        <f>IF(O238=0,0,(O239/O238))</f>
        <v>0.056419701953472616</v>
      </c>
    </row>
    <row r="242" spans="1:15" ht="15">
      <c r="A242" s="18"/>
      <c r="B242" s="19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 ht="15">
      <c r="A243" s="12" t="s">
        <v>24</v>
      </c>
      <c r="B243" s="21" t="s">
        <v>12</v>
      </c>
      <c r="C243" s="14">
        <v>351</v>
      </c>
      <c r="D243" s="14">
        <v>349</v>
      </c>
      <c r="E243" s="14">
        <v>350</v>
      </c>
      <c r="F243" s="14">
        <v>351</v>
      </c>
      <c r="G243" s="14">
        <v>350</v>
      </c>
      <c r="H243" s="14">
        <v>360</v>
      </c>
      <c r="I243" s="14">
        <v>396</v>
      </c>
      <c r="J243" s="14">
        <v>349</v>
      </c>
      <c r="K243" s="14">
        <v>338</v>
      </c>
      <c r="L243" s="14">
        <v>332</v>
      </c>
      <c r="M243" s="14">
        <v>327</v>
      </c>
      <c r="N243" s="14">
        <v>281</v>
      </c>
      <c r="O243" s="14">
        <f>SUM(C243:N243)</f>
        <v>4134</v>
      </c>
    </row>
    <row r="244" spans="1:15" ht="15">
      <c r="A244" s="12" t="s">
        <v>24</v>
      </c>
      <c r="B244" s="13" t="s">
        <v>7</v>
      </c>
      <c r="C244" s="15">
        <v>17345676.5</v>
      </c>
      <c r="D244" s="15">
        <v>17132472.47</v>
      </c>
      <c r="E244" s="15">
        <v>16706448.66</v>
      </c>
      <c r="F244" s="15">
        <v>14291543</v>
      </c>
      <c r="G244" s="15">
        <v>13720952.5</v>
      </c>
      <c r="H244" s="15">
        <v>13975679</v>
      </c>
      <c r="I244" s="15">
        <v>16259043</v>
      </c>
      <c r="J244" s="15">
        <v>14437518.5</v>
      </c>
      <c r="K244" s="15">
        <v>7049864.25</v>
      </c>
      <c r="L244" s="15">
        <v>0</v>
      </c>
      <c r="M244" s="15">
        <v>0</v>
      </c>
      <c r="N244" s="15">
        <v>6421892</v>
      </c>
      <c r="O244" s="15">
        <f>SUM(C244:N244)</f>
        <v>137341089.88</v>
      </c>
    </row>
    <row r="245" spans="1:15" ht="15">
      <c r="A245" s="12" t="s">
        <v>24</v>
      </c>
      <c r="B245" s="13" t="s">
        <v>0</v>
      </c>
      <c r="C245" s="15">
        <v>1507883.34</v>
      </c>
      <c r="D245" s="15">
        <v>1390742.91</v>
      </c>
      <c r="E245" s="15">
        <v>1188129.74</v>
      </c>
      <c r="F245" s="15">
        <v>1044964.66</v>
      </c>
      <c r="G245" s="15">
        <v>1028333.19</v>
      </c>
      <c r="H245" s="15">
        <v>1116730.8</v>
      </c>
      <c r="I245" s="15">
        <v>1246576.02</v>
      </c>
      <c r="J245" s="15">
        <v>1158602.1</v>
      </c>
      <c r="K245" s="15">
        <v>535595.57</v>
      </c>
      <c r="L245" s="15">
        <v>0</v>
      </c>
      <c r="M245" s="15">
        <v>0</v>
      </c>
      <c r="N245" s="15">
        <v>517573.07</v>
      </c>
      <c r="O245" s="15">
        <f>SUM(C245:N245)</f>
        <v>10735131.4</v>
      </c>
    </row>
    <row r="246" spans="1:15" ht="15">
      <c r="A246" s="12" t="s">
        <v>24</v>
      </c>
      <c r="B246" s="13" t="s">
        <v>8</v>
      </c>
      <c r="C246" s="15">
        <v>138.58</v>
      </c>
      <c r="D246" s="15">
        <v>128.55</v>
      </c>
      <c r="E246" s="15">
        <v>117.06</v>
      </c>
      <c r="F246" s="15">
        <v>96.04</v>
      </c>
      <c r="G246" s="15">
        <v>97.94</v>
      </c>
      <c r="H246" s="15">
        <v>100.07</v>
      </c>
      <c r="I246" s="15">
        <v>125.92</v>
      </c>
      <c r="J246" s="15">
        <v>114.48</v>
      </c>
      <c r="K246" s="15">
        <v>99.04</v>
      </c>
      <c r="L246" s="15">
        <v>0</v>
      </c>
      <c r="M246" s="15">
        <v>0</v>
      </c>
      <c r="N246" s="15">
        <v>131.56</v>
      </c>
      <c r="O246" s="15">
        <f>IF(O243=0,0,(O245/O243/O323))</f>
        <v>98.1345198917654</v>
      </c>
    </row>
    <row r="247" spans="1:15" ht="15">
      <c r="A247" s="12" t="s">
        <v>24</v>
      </c>
      <c r="B247" s="13" t="s">
        <v>9</v>
      </c>
      <c r="C247" s="28">
        <v>0.08689999999999999</v>
      </c>
      <c r="D247" s="28">
        <v>0.0811</v>
      </c>
      <c r="E247" s="28">
        <v>0.0711</v>
      </c>
      <c r="F247" s="28">
        <v>0.0731</v>
      </c>
      <c r="G247" s="28">
        <v>0.0749</v>
      </c>
      <c r="H247" s="28">
        <v>0.0799</v>
      </c>
      <c r="I247" s="28">
        <v>0.0766</v>
      </c>
      <c r="J247" s="28">
        <v>0.0802</v>
      </c>
      <c r="K247" s="28">
        <v>0.0759</v>
      </c>
      <c r="L247" s="28">
        <v>0</v>
      </c>
      <c r="M247" s="28">
        <v>0</v>
      </c>
      <c r="N247" s="28">
        <v>0.0805</v>
      </c>
      <c r="O247" s="28">
        <f>IF(O244=0,0,ROUNDDOWN(SUM(O245/O244),4))</f>
        <v>0.0781</v>
      </c>
    </row>
    <row r="248" spans="1:15" ht="15">
      <c r="A248" s="18"/>
      <c r="B248" s="19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ht="15">
      <c r="A249" s="12" t="s">
        <v>24</v>
      </c>
      <c r="B249" s="21" t="s">
        <v>13</v>
      </c>
      <c r="C249" s="14">
        <v>28</v>
      </c>
      <c r="D249" s="14">
        <v>28</v>
      </c>
      <c r="E249" s="14">
        <v>26</v>
      </c>
      <c r="F249" s="14">
        <v>25</v>
      </c>
      <c r="G249" s="14">
        <v>26</v>
      </c>
      <c r="H249" s="14">
        <v>26</v>
      </c>
      <c r="I249" s="14">
        <v>26</v>
      </c>
      <c r="J249" s="14">
        <v>26</v>
      </c>
      <c r="K249" s="14">
        <v>26</v>
      </c>
      <c r="L249" s="14">
        <v>26</v>
      </c>
      <c r="M249" s="14">
        <v>26</v>
      </c>
      <c r="N249" s="14">
        <v>18</v>
      </c>
      <c r="O249" s="14">
        <f>SUM(C249:N249)</f>
        <v>307</v>
      </c>
    </row>
    <row r="250" spans="1:15" ht="15">
      <c r="A250" s="12" t="s">
        <v>24</v>
      </c>
      <c r="B250" s="13" t="s">
        <v>7</v>
      </c>
      <c r="C250" s="15">
        <v>2006148</v>
      </c>
      <c r="D250" s="15">
        <v>1853827.5</v>
      </c>
      <c r="E250" s="15">
        <v>1450273.5</v>
      </c>
      <c r="F250" s="15">
        <v>1395713</v>
      </c>
      <c r="G250" s="15">
        <v>1260574.5</v>
      </c>
      <c r="H250" s="15">
        <v>1312462.5</v>
      </c>
      <c r="I250" s="15">
        <v>1349007</v>
      </c>
      <c r="J250" s="15">
        <v>1490695</v>
      </c>
      <c r="K250" s="15">
        <v>662761</v>
      </c>
      <c r="L250" s="15">
        <v>0</v>
      </c>
      <c r="M250" s="15">
        <v>0</v>
      </c>
      <c r="N250" s="15">
        <v>392378</v>
      </c>
      <c r="O250" s="15">
        <f>SUM(C250:N250)</f>
        <v>13173840</v>
      </c>
    </row>
    <row r="251" spans="1:15" ht="15">
      <c r="A251" s="12" t="s">
        <v>24</v>
      </c>
      <c r="B251" s="13" t="s">
        <v>0</v>
      </c>
      <c r="C251" s="15">
        <v>122451.41</v>
      </c>
      <c r="D251" s="15">
        <v>118270.54</v>
      </c>
      <c r="E251" s="15">
        <v>93441.48</v>
      </c>
      <c r="F251" s="15">
        <v>80461.73</v>
      </c>
      <c r="G251" s="15">
        <v>88053.17</v>
      </c>
      <c r="H251" s="15">
        <v>86914.03</v>
      </c>
      <c r="I251" s="15">
        <v>54729.03</v>
      </c>
      <c r="J251" s="15">
        <v>89796.01</v>
      </c>
      <c r="K251" s="15">
        <v>36450.43</v>
      </c>
      <c r="L251" s="15">
        <v>0</v>
      </c>
      <c r="M251" s="15">
        <v>0</v>
      </c>
      <c r="N251" s="15">
        <v>21073.88</v>
      </c>
      <c r="O251" s="15">
        <f>SUM(C251:N251)</f>
        <v>791641.7100000001</v>
      </c>
    </row>
    <row r="252" spans="1:15" ht="15">
      <c r="A252" s="12" t="s">
        <v>24</v>
      </c>
      <c r="B252" s="13" t="s">
        <v>8</v>
      </c>
      <c r="C252" s="15">
        <v>141.07</v>
      </c>
      <c r="D252" s="15">
        <v>136.26</v>
      </c>
      <c r="E252" s="15">
        <v>123.93</v>
      </c>
      <c r="F252" s="15">
        <v>103.82</v>
      </c>
      <c r="G252" s="15">
        <v>112.89</v>
      </c>
      <c r="H252" s="15">
        <v>107.83</v>
      </c>
      <c r="I252" s="15">
        <v>84.2</v>
      </c>
      <c r="J252" s="15">
        <v>119.09</v>
      </c>
      <c r="K252" s="15">
        <v>87.62</v>
      </c>
      <c r="L252" s="15">
        <v>0</v>
      </c>
      <c r="M252" s="15">
        <v>0</v>
      </c>
      <c r="N252" s="15">
        <v>83.63</v>
      </c>
      <c r="O252" s="15">
        <f>IF(O249=0,0,(O251/O249/O323))</f>
        <v>97.44850986667676</v>
      </c>
    </row>
    <row r="253" spans="1:15" ht="15">
      <c r="A253" s="12" t="s">
        <v>24</v>
      </c>
      <c r="B253" s="13" t="s">
        <v>9</v>
      </c>
      <c r="C253" s="28">
        <v>0.061</v>
      </c>
      <c r="D253" s="28">
        <v>0.0637</v>
      </c>
      <c r="E253" s="28">
        <v>0.0644</v>
      </c>
      <c r="F253" s="28">
        <v>0.0576</v>
      </c>
      <c r="G253" s="28">
        <v>0.0698</v>
      </c>
      <c r="H253" s="28">
        <v>0.0662</v>
      </c>
      <c r="I253" s="28">
        <v>0.0405</v>
      </c>
      <c r="J253" s="28">
        <v>0.0602</v>
      </c>
      <c r="K253" s="28">
        <v>0.054900000000000004</v>
      </c>
      <c r="L253" s="28">
        <v>0</v>
      </c>
      <c r="M253" s="28">
        <v>0</v>
      </c>
      <c r="N253" s="28">
        <v>0.0537</v>
      </c>
      <c r="O253" s="28">
        <f>IF(O250=0,0,ROUNDDOWN(SUM(O251/O250),4))</f>
        <v>0.06</v>
      </c>
    </row>
    <row r="254" spans="1:15" ht="15">
      <c r="A254" s="18"/>
      <c r="B254" s="19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1:15" ht="15">
      <c r="A255" s="12" t="s">
        <v>24</v>
      </c>
      <c r="B255" s="21" t="s">
        <v>14</v>
      </c>
      <c r="C255" s="14">
        <v>707</v>
      </c>
      <c r="D255" s="14">
        <v>696</v>
      </c>
      <c r="E255" s="14">
        <v>688</v>
      </c>
      <c r="F255" s="14">
        <v>686</v>
      </c>
      <c r="G255" s="14">
        <v>684</v>
      </c>
      <c r="H255" s="14">
        <v>721</v>
      </c>
      <c r="I255" s="14">
        <v>729</v>
      </c>
      <c r="J255" s="14">
        <v>677</v>
      </c>
      <c r="K255" s="14">
        <v>640</v>
      </c>
      <c r="L255" s="14">
        <v>641</v>
      </c>
      <c r="M255" s="14">
        <v>640</v>
      </c>
      <c r="N255" s="14">
        <v>592</v>
      </c>
      <c r="O255" s="14">
        <f>SUM(C255:N255)</f>
        <v>8101</v>
      </c>
    </row>
    <row r="256" spans="1:15" ht="15">
      <c r="A256" s="12" t="s">
        <v>24</v>
      </c>
      <c r="B256" s="13" t="s">
        <v>7</v>
      </c>
      <c r="C256" s="15">
        <v>93129841.21</v>
      </c>
      <c r="D256" s="15">
        <v>91221716.09</v>
      </c>
      <c r="E256" s="15">
        <v>85953802.84</v>
      </c>
      <c r="F256" s="15">
        <v>75292867.71</v>
      </c>
      <c r="G256" s="15">
        <v>82535738.52</v>
      </c>
      <c r="H256" s="15">
        <v>76732975.13</v>
      </c>
      <c r="I256" s="15">
        <v>85184976.81</v>
      </c>
      <c r="J256" s="15">
        <v>71771906.18</v>
      </c>
      <c r="K256" s="15">
        <v>35322225.9</v>
      </c>
      <c r="L256" s="15">
        <v>0</v>
      </c>
      <c r="M256" s="15">
        <v>0</v>
      </c>
      <c r="N256" s="15">
        <v>37768576.9</v>
      </c>
      <c r="O256" s="15">
        <f>SUM(C256:N256)</f>
        <v>734914627.29</v>
      </c>
    </row>
    <row r="257" spans="1:15" ht="15">
      <c r="A257" s="12" t="s">
        <v>24</v>
      </c>
      <c r="B257" s="13" t="s">
        <v>0</v>
      </c>
      <c r="C257" s="15">
        <v>5966448.92</v>
      </c>
      <c r="D257" s="15">
        <v>6230762.71</v>
      </c>
      <c r="E257" s="15">
        <v>5327388.53</v>
      </c>
      <c r="F257" s="15">
        <v>4963137.22</v>
      </c>
      <c r="G257" s="15">
        <v>5346953.6</v>
      </c>
      <c r="H257" s="15">
        <v>5198092.58</v>
      </c>
      <c r="I257" s="15">
        <v>5311919.22</v>
      </c>
      <c r="J257" s="15">
        <v>4598366.99</v>
      </c>
      <c r="K257" s="15">
        <v>2520941.37</v>
      </c>
      <c r="L257" s="15">
        <v>0</v>
      </c>
      <c r="M257" s="15">
        <v>0</v>
      </c>
      <c r="N257" s="15">
        <v>2518363.43</v>
      </c>
      <c r="O257" s="15">
        <f>SUM(C257:N257)</f>
        <v>47982374.56999999</v>
      </c>
    </row>
    <row r="258" spans="1:15" ht="15">
      <c r="A258" s="12" t="s">
        <v>24</v>
      </c>
      <c r="B258" s="13" t="s">
        <v>8</v>
      </c>
      <c r="C258" s="15">
        <v>272.23</v>
      </c>
      <c r="D258" s="15">
        <v>288.78</v>
      </c>
      <c r="E258" s="15">
        <v>267.01</v>
      </c>
      <c r="F258" s="15">
        <v>233.38</v>
      </c>
      <c r="G258" s="15">
        <v>260.57</v>
      </c>
      <c r="H258" s="15">
        <v>232.57</v>
      </c>
      <c r="I258" s="15">
        <v>291.46</v>
      </c>
      <c r="J258" s="15">
        <v>234.22</v>
      </c>
      <c r="K258" s="15">
        <v>246.19</v>
      </c>
      <c r="L258" s="15">
        <v>0</v>
      </c>
      <c r="M258" s="15">
        <v>0</v>
      </c>
      <c r="N258" s="15">
        <v>303.86</v>
      </c>
      <c r="O258" s="15">
        <f>IF(O255=0,0,(O257/O255/O323))</f>
        <v>223.83500939088768</v>
      </c>
    </row>
    <row r="259" spans="1:15" ht="15">
      <c r="A259" s="12" t="s">
        <v>24</v>
      </c>
      <c r="B259" s="13" t="s">
        <v>9</v>
      </c>
      <c r="C259" s="28">
        <v>0.064</v>
      </c>
      <c r="D259" s="28">
        <v>0.0683</v>
      </c>
      <c r="E259" s="28">
        <v>0.061900000000000004</v>
      </c>
      <c r="F259" s="28">
        <v>0.0659</v>
      </c>
      <c r="G259" s="28">
        <v>0.0647</v>
      </c>
      <c r="H259" s="28">
        <v>0.0677</v>
      </c>
      <c r="I259" s="28">
        <v>0.0623</v>
      </c>
      <c r="J259" s="28">
        <v>0.064</v>
      </c>
      <c r="K259" s="28">
        <v>0.0713</v>
      </c>
      <c r="L259" s="28">
        <v>0</v>
      </c>
      <c r="M259" s="28">
        <v>0</v>
      </c>
      <c r="N259" s="28">
        <v>0.0666</v>
      </c>
      <c r="O259" s="28">
        <f>IF(O256=0,0,(O257/O256))</f>
        <v>0.06528972589229194</v>
      </c>
    </row>
    <row r="260" spans="1:15" ht="15">
      <c r="A260" s="18"/>
      <c r="B260" s="19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1:15" ht="15">
      <c r="A261" s="12" t="s">
        <v>24</v>
      </c>
      <c r="B261" s="21" t="s">
        <v>38</v>
      </c>
      <c r="C261" s="14">
        <v>34</v>
      </c>
      <c r="D261" s="14">
        <v>34</v>
      </c>
      <c r="E261" s="14">
        <v>34</v>
      </c>
      <c r="F261" s="14">
        <v>36</v>
      </c>
      <c r="G261" s="14">
        <v>34</v>
      </c>
      <c r="H261" s="14">
        <v>34</v>
      </c>
      <c r="I261" s="14">
        <v>37</v>
      </c>
      <c r="J261" s="14">
        <v>34</v>
      </c>
      <c r="K261" s="14">
        <v>32</v>
      </c>
      <c r="L261" s="14">
        <v>32</v>
      </c>
      <c r="M261" s="14">
        <v>32</v>
      </c>
      <c r="N261" s="14">
        <v>28</v>
      </c>
      <c r="O261" s="14">
        <f>SUM(C261:N261)</f>
        <v>401</v>
      </c>
    </row>
    <row r="262" spans="1:15" ht="15">
      <c r="A262" s="12" t="s">
        <v>24</v>
      </c>
      <c r="B262" s="13" t="s">
        <v>7</v>
      </c>
      <c r="C262" s="15">
        <v>4774114</v>
      </c>
      <c r="D262" s="15">
        <v>4704862</v>
      </c>
      <c r="E262" s="15">
        <v>5043388</v>
      </c>
      <c r="F262" s="15">
        <v>4653302</v>
      </c>
      <c r="G262" s="15">
        <v>4367380</v>
      </c>
      <c r="H262" s="15">
        <v>4640300</v>
      </c>
      <c r="I262" s="15">
        <v>4675870</v>
      </c>
      <c r="J262" s="15">
        <v>3495502</v>
      </c>
      <c r="K262" s="15">
        <v>1742946</v>
      </c>
      <c r="L262" s="15">
        <v>0</v>
      </c>
      <c r="M262" s="15">
        <v>0</v>
      </c>
      <c r="N262" s="15">
        <v>1862400</v>
      </c>
      <c r="O262" s="15">
        <f>SUM(C262:N262)</f>
        <v>39960064</v>
      </c>
    </row>
    <row r="263" spans="1:15" ht="15">
      <c r="A263" s="12" t="s">
        <v>24</v>
      </c>
      <c r="B263" s="13" t="s">
        <v>0</v>
      </c>
      <c r="C263" s="15">
        <v>286504.32</v>
      </c>
      <c r="D263" s="15">
        <v>324422.6</v>
      </c>
      <c r="E263" s="15">
        <v>202903.34</v>
      </c>
      <c r="F263" s="15">
        <v>272780.19</v>
      </c>
      <c r="G263" s="15">
        <v>354405.43</v>
      </c>
      <c r="H263" s="15">
        <v>455919.03</v>
      </c>
      <c r="I263" s="15">
        <v>44892.46</v>
      </c>
      <c r="J263" s="15">
        <v>253951.18</v>
      </c>
      <c r="K263" s="15">
        <v>89339.58</v>
      </c>
      <c r="L263" s="15">
        <v>0</v>
      </c>
      <c r="M263" s="15">
        <v>0</v>
      </c>
      <c r="N263" s="15">
        <v>152863.95</v>
      </c>
      <c r="O263" s="15">
        <f>SUM(C263:N263)</f>
        <v>2437982.08</v>
      </c>
    </row>
    <row r="264" spans="1:15" ht="15">
      <c r="A264" s="12" t="s">
        <v>24</v>
      </c>
      <c r="B264" s="13" t="s">
        <v>8</v>
      </c>
      <c r="C264" s="15">
        <v>271.83</v>
      </c>
      <c r="D264" s="15">
        <v>307.8</v>
      </c>
      <c r="E264" s="15">
        <v>205.78</v>
      </c>
      <c r="F264" s="15">
        <v>244.43</v>
      </c>
      <c r="G264" s="15">
        <v>347.46</v>
      </c>
      <c r="H264" s="15">
        <v>432.56</v>
      </c>
      <c r="I264" s="15">
        <v>48.53</v>
      </c>
      <c r="J264" s="15">
        <v>257.56</v>
      </c>
      <c r="K264" s="15">
        <v>174.49</v>
      </c>
      <c r="L264" s="15">
        <v>0</v>
      </c>
      <c r="M264" s="15">
        <v>0</v>
      </c>
      <c r="N264" s="15">
        <v>389.96</v>
      </c>
      <c r="O264" s="15">
        <f>IF(O261=0,0,(O263/O261/O323))</f>
        <v>229.7582137679058</v>
      </c>
    </row>
    <row r="265" spans="1:15" ht="15">
      <c r="A265" s="12" t="s">
        <v>24</v>
      </c>
      <c r="B265" s="13" t="s">
        <v>9</v>
      </c>
      <c r="C265" s="28">
        <v>0.06</v>
      </c>
      <c r="D265" s="28">
        <v>0.0689</v>
      </c>
      <c r="E265" s="28">
        <v>0.04019999999999999</v>
      </c>
      <c r="F265" s="28">
        <v>0.058600000000000006</v>
      </c>
      <c r="G265" s="28">
        <v>0.0811</v>
      </c>
      <c r="H265" s="28">
        <v>0.09820000000000001</v>
      </c>
      <c r="I265" s="28">
        <v>0.0096</v>
      </c>
      <c r="J265" s="28">
        <v>0.0726</v>
      </c>
      <c r="K265" s="28">
        <v>0.0512</v>
      </c>
      <c r="L265" s="28">
        <v>0</v>
      </c>
      <c r="M265" s="28">
        <v>0</v>
      </c>
      <c r="N265" s="28">
        <v>0.08199999999999999</v>
      </c>
      <c r="O265" s="28">
        <f>IF(O262=0,0,(O263/O262))</f>
        <v>0.06101046484810435</v>
      </c>
    </row>
    <row r="266" spans="1:15" ht="15">
      <c r="A266" s="18"/>
      <c r="B266" s="19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1:15" ht="15">
      <c r="A267" s="12" t="s">
        <v>24</v>
      </c>
      <c r="B267" s="21" t="s">
        <v>15</v>
      </c>
      <c r="C267" s="14">
        <v>85</v>
      </c>
      <c r="D267" s="14">
        <v>86</v>
      </c>
      <c r="E267" s="14">
        <v>86</v>
      </c>
      <c r="F267" s="14">
        <v>87</v>
      </c>
      <c r="G267" s="14">
        <v>90</v>
      </c>
      <c r="H267" s="14">
        <v>91</v>
      </c>
      <c r="I267" s="14">
        <v>92</v>
      </c>
      <c r="J267" s="14">
        <v>83</v>
      </c>
      <c r="K267" s="14">
        <v>82</v>
      </c>
      <c r="L267" s="14">
        <v>82</v>
      </c>
      <c r="M267" s="14">
        <v>82</v>
      </c>
      <c r="N267" s="14">
        <v>69</v>
      </c>
      <c r="O267" s="14">
        <f>SUM(C267:N267)</f>
        <v>1015</v>
      </c>
    </row>
    <row r="268" spans="1:15" ht="15">
      <c r="A268" s="12" t="s">
        <v>24</v>
      </c>
      <c r="B268" s="13" t="s">
        <v>7</v>
      </c>
      <c r="C268" s="15">
        <v>12978045</v>
      </c>
      <c r="D268" s="15">
        <v>13504810</v>
      </c>
      <c r="E268" s="15">
        <v>13688115</v>
      </c>
      <c r="F268" s="15">
        <v>11655260</v>
      </c>
      <c r="G268" s="15">
        <v>13865210</v>
      </c>
      <c r="H268" s="15">
        <v>11985620</v>
      </c>
      <c r="I268" s="15">
        <v>13247190</v>
      </c>
      <c r="J268" s="15">
        <v>11930935</v>
      </c>
      <c r="K268" s="15">
        <v>5842600</v>
      </c>
      <c r="L268" s="15">
        <v>0</v>
      </c>
      <c r="M268" s="15">
        <v>0</v>
      </c>
      <c r="N268" s="15">
        <v>5167105</v>
      </c>
      <c r="O268" s="15">
        <f>SUM(C268:N268)</f>
        <v>113864890</v>
      </c>
    </row>
    <row r="269" spans="1:15" ht="15">
      <c r="A269" s="12" t="s">
        <v>24</v>
      </c>
      <c r="B269" s="13" t="s">
        <v>0</v>
      </c>
      <c r="C269" s="15">
        <v>686710.02</v>
      </c>
      <c r="D269" s="15">
        <v>778358.45</v>
      </c>
      <c r="E269" s="15">
        <v>940382.11</v>
      </c>
      <c r="F269" s="15">
        <v>648167.45</v>
      </c>
      <c r="G269" s="15">
        <v>741254.48</v>
      </c>
      <c r="H269" s="15">
        <v>1061901.88</v>
      </c>
      <c r="I269" s="15">
        <v>660570.72</v>
      </c>
      <c r="J269" s="15">
        <v>908535.69</v>
      </c>
      <c r="K269" s="15">
        <v>210389.72</v>
      </c>
      <c r="L269" s="15">
        <v>0</v>
      </c>
      <c r="M269" s="15">
        <v>0</v>
      </c>
      <c r="N269" s="15">
        <v>350003.38</v>
      </c>
      <c r="O269" s="15">
        <f>SUM(C269:N269)</f>
        <v>6986273.9</v>
      </c>
    </row>
    <row r="270" spans="1:15" ht="15">
      <c r="A270" s="12" t="s">
        <v>24</v>
      </c>
      <c r="B270" s="13" t="s">
        <v>8</v>
      </c>
      <c r="C270" s="15">
        <v>260.61</v>
      </c>
      <c r="D270" s="15">
        <v>291.96</v>
      </c>
      <c r="E270" s="15">
        <v>377.06</v>
      </c>
      <c r="F270" s="15">
        <v>240.33</v>
      </c>
      <c r="G270" s="15">
        <v>274.54</v>
      </c>
      <c r="H270" s="15">
        <v>376.43</v>
      </c>
      <c r="I270" s="15">
        <v>287.2</v>
      </c>
      <c r="J270" s="15">
        <v>377.46</v>
      </c>
      <c r="K270" s="15">
        <v>160.36</v>
      </c>
      <c r="L270" s="15">
        <v>0</v>
      </c>
      <c r="M270" s="15">
        <v>0</v>
      </c>
      <c r="N270" s="15">
        <v>362.32</v>
      </c>
      <c r="O270" s="15">
        <f>IF(O267=0,0,(O269/O267/O323))</f>
        <v>260.11444810402105</v>
      </c>
    </row>
    <row r="271" spans="1:15" ht="15">
      <c r="A271" s="12" t="s">
        <v>24</v>
      </c>
      <c r="B271" s="13" t="s">
        <v>9</v>
      </c>
      <c r="C271" s="28">
        <v>0.0529</v>
      </c>
      <c r="D271" s="28">
        <v>0.0576</v>
      </c>
      <c r="E271" s="28">
        <v>0.0687</v>
      </c>
      <c r="F271" s="28">
        <v>0.0556</v>
      </c>
      <c r="G271" s="28">
        <v>0.0534</v>
      </c>
      <c r="H271" s="28">
        <v>0.0885</v>
      </c>
      <c r="I271" s="28">
        <v>0.0498</v>
      </c>
      <c r="J271" s="28">
        <v>0.0761</v>
      </c>
      <c r="K271" s="28">
        <v>0.036000000000000004</v>
      </c>
      <c r="L271" s="28">
        <v>0</v>
      </c>
      <c r="M271" s="28">
        <v>0</v>
      </c>
      <c r="N271" s="28">
        <v>0.0677</v>
      </c>
      <c r="O271" s="28">
        <f>IF(O268=0,0,(O269/O268))</f>
        <v>0.06135582179897597</v>
      </c>
    </row>
    <row r="272" spans="1:15" ht="15">
      <c r="A272" s="18"/>
      <c r="B272" s="19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1:15" ht="15">
      <c r="A273" s="12" t="s">
        <v>24</v>
      </c>
      <c r="B273" s="21" t="s">
        <v>41</v>
      </c>
      <c r="C273" s="14">
        <v>30</v>
      </c>
      <c r="D273" s="14">
        <v>30</v>
      </c>
      <c r="E273" s="14">
        <v>30</v>
      </c>
      <c r="F273" s="14">
        <v>30</v>
      </c>
      <c r="G273" s="14">
        <v>30</v>
      </c>
      <c r="H273" s="14">
        <v>30</v>
      </c>
      <c r="I273" s="14">
        <v>35</v>
      </c>
      <c r="J273" s="14">
        <v>30</v>
      </c>
      <c r="K273" s="14">
        <v>30</v>
      </c>
      <c r="L273" s="14">
        <v>30</v>
      </c>
      <c r="M273" s="14">
        <v>30</v>
      </c>
      <c r="N273" s="14">
        <v>24</v>
      </c>
      <c r="O273" s="14">
        <f>SUM(C273:N273)</f>
        <v>359</v>
      </c>
    </row>
    <row r="274" spans="1:15" ht="15">
      <c r="A274" s="12" t="s">
        <v>24</v>
      </c>
      <c r="B274" s="13" t="s">
        <v>7</v>
      </c>
      <c r="C274" s="15">
        <v>7760410</v>
      </c>
      <c r="D274" s="15">
        <v>8985985</v>
      </c>
      <c r="E274" s="15">
        <v>8797510</v>
      </c>
      <c r="F274" s="15">
        <v>8208700</v>
      </c>
      <c r="G274" s="15">
        <v>10403525</v>
      </c>
      <c r="H274" s="15">
        <v>9939875</v>
      </c>
      <c r="I274" s="15">
        <v>9197625</v>
      </c>
      <c r="J274" s="15">
        <v>6504105</v>
      </c>
      <c r="K274" s="15">
        <v>3298885</v>
      </c>
      <c r="L274" s="15">
        <v>0</v>
      </c>
      <c r="M274" s="15">
        <v>0</v>
      </c>
      <c r="N274" s="15">
        <v>4245665</v>
      </c>
      <c r="O274" s="15">
        <f>SUM(C274:N274)</f>
        <v>77342285</v>
      </c>
    </row>
    <row r="275" spans="1:15" ht="15">
      <c r="A275" s="12" t="s">
        <v>24</v>
      </c>
      <c r="B275" s="13" t="s">
        <v>0</v>
      </c>
      <c r="C275" s="15">
        <v>483211.2</v>
      </c>
      <c r="D275" s="15">
        <v>439264.07</v>
      </c>
      <c r="E275" s="15">
        <v>495164.72</v>
      </c>
      <c r="F275" s="15">
        <v>462231.57</v>
      </c>
      <c r="G275" s="15">
        <v>616545.23</v>
      </c>
      <c r="H275" s="15">
        <v>370912.64</v>
      </c>
      <c r="I275" s="15">
        <v>699639.43</v>
      </c>
      <c r="J275" s="15">
        <v>611246.95</v>
      </c>
      <c r="K275" s="15">
        <v>194278.67</v>
      </c>
      <c r="L275" s="15">
        <v>0</v>
      </c>
      <c r="M275" s="15">
        <v>0</v>
      </c>
      <c r="N275" s="15">
        <v>38206.85</v>
      </c>
      <c r="O275" s="15">
        <f>SUM(C275:N275)</f>
        <v>4410701.33</v>
      </c>
    </row>
    <row r="276" spans="1:15" ht="15">
      <c r="A276" s="12" t="s">
        <v>24</v>
      </c>
      <c r="B276" s="13" t="s">
        <v>8</v>
      </c>
      <c r="C276" s="15">
        <v>519.58</v>
      </c>
      <c r="D276" s="15">
        <v>472.33</v>
      </c>
      <c r="E276" s="15">
        <v>569.15</v>
      </c>
      <c r="F276" s="15">
        <v>497.02</v>
      </c>
      <c r="G276" s="15">
        <v>685.05</v>
      </c>
      <c r="H276" s="15">
        <v>398.83</v>
      </c>
      <c r="I276" s="15">
        <v>799.59</v>
      </c>
      <c r="J276" s="15">
        <v>702.58</v>
      </c>
      <c r="K276" s="15">
        <v>404.75</v>
      </c>
      <c r="L276" s="15">
        <v>0</v>
      </c>
      <c r="M276" s="15">
        <v>0</v>
      </c>
      <c r="N276" s="15">
        <v>113.71</v>
      </c>
      <c r="O276" s="15">
        <f>IF(O273=0,0,(O275/O273/O323))</f>
        <v>464.29938856319234</v>
      </c>
    </row>
    <row r="277" spans="1:15" ht="15">
      <c r="A277" s="12" t="s">
        <v>24</v>
      </c>
      <c r="B277" s="13" t="s">
        <v>9</v>
      </c>
      <c r="C277" s="28">
        <v>0.0623</v>
      </c>
      <c r="D277" s="28">
        <v>0.0489</v>
      </c>
      <c r="E277" s="28">
        <v>0.056299999999999996</v>
      </c>
      <c r="F277" s="28">
        <v>0.056299999999999996</v>
      </c>
      <c r="G277" s="28">
        <v>0.0593</v>
      </c>
      <c r="H277" s="28">
        <v>0.0373</v>
      </c>
      <c r="I277" s="28">
        <v>0.0761</v>
      </c>
      <c r="J277" s="28">
        <v>0.094</v>
      </c>
      <c r="K277" s="28">
        <v>0.058899999999999994</v>
      </c>
      <c r="L277" s="28">
        <v>0</v>
      </c>
      <c r="M277" s="28">
        <v>0</v>
      </c>
      <c r="N277" s="28">
        <v>0.009000000000000001</v>
      </c>
      <c r="O277" s="28">
        <f>IF(O274=0,0,(O275/O274))</f>
        <v>0.05702832971640287</v>
      </c>
    </row>
    <row r="278" spans="1:15" ht="15">
      <c r="A278" s="18"/>
      <c r="B278" s="19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ht="15">
      <c r="A279" s="12" t="s">
        <v>24</v>
      </c>
      <c r="B279" s="21" t="s">
        <v>39</v>
      </c>
      <c r="C279" s="14">
        <v>1676</v>
      </c>
      <c r="D279" s="14">
        <v>1687</v>
      </c>
      <c r="E279" s="14">
        <v>1684</v>
      </c>
      <c r="F279" s="14">
        <v>1684</v>
      </c>
      <c r="G279" s="14">
        <v>1679</v>
      </c>
      <c r="H279" s="14">
        <v>1734</v>
      </c>
      <c r="I279" s="14">
        <v>1817</v>
      </c>
      <c r="J279" s="14">
        <v>1624</v>
      </c>
      <c r="K279" s="14">
        <v>1588</v>
      </c>
      <c r="L279" s="14">
        <v>1582</v>
      </c>
      <c r="M279" s="14">
        <v>1588</v>
      </c>
      <c r="N279" s="14">
        <v>1249</v>
      </c>
      <c r="O279" s="14">
        <f>SUM(C279:N279)</f>
        <v>19592</v>
      </c>
    </row>
    <row r="280" spans="1:15" ht="15">
      <c r="A280" s="12" t="s">
        <v>24</v>
      </c>
      <c r="B280" s="13" t="s">
        <v>7</v>
      </c>
      <c r="C280" s="15">
        <v>211850664.04</v>
      </c>
      <c r="D280" s="15">
        <v>207404544.65</v>
      </c>
      <c r="E280" s="15">
        <v>199621409.22</v>
      </c>
      <c r="F280" s="15">
        <v>180584691.18</v>
      </c>
      <c r="G280" s="15">
        <v>186553515.34</v>
      </c>
      <c r="H280" s="15">
        <v>182821400.57</v>
      </c>
      <c r="I280" s="15">
        <v>197844194.89</v>
      </c>
      <c r="J280" s="15">
        <v>170299483.71</v>
      </c>
      <c r="K280" s="15">
        <v>86040980.83</v>
      </c>
      <c r="L280" s="15">
        <v>0</v>
      </c>
      <c r="M280" s="15">
        <v>0</v>
      </c>
      <c r="N280" s="15">
        <v>93813020.33</v>
      </c>
      <c r="O280" s="15">
        <f>SUM(C280:N280)</f>
        <v>1716833904.7599998</v>
      </c>
    </row>
    <row r="281" spans="1:15" ht="15">
      <c r="A281" s="12" t="s">
        <v>24</v>
      </c>
      <c r="B281" s="13" t="s">
        <v>0</v>
      </c>
      <c r="C281" s="15">
        <v>12066741.55</v>
      </c>
      <c r="D281" s="15">
        <v>12532438.16</v>
      </c>
      <c r="E281" s="15">
        <v>11602743.26</v>
      </c>
      <c r="F281" s="15">
        <v>10642075.91</v>
      </c>
      <c r="G281" s="15">
        <v>10838422.19</v>
      </c>
      <c r="H281" s="15">
        <v>10781998.47</v>
      </c>
      <c r="I281" s="15">
        <v>11055196.55</v>
      </c>
      <c r="J281" s="15">
        <v>10251213.26</v>
      </c>
      <c r="K281" s="15">
        <v>4748081.39</v>
      </c>
      <c r="L281" s="15">
        <v>0</v>
      </c>
      <c r="M281" s="15">
        <v>0</v>
      </c>
      <c r="N281" s="15">
        <v>5585287.92</v>
      </c>
      <c r="O281" s="15">
        <f>SUM(C281:N281)</f>
        <v>100104198.66</v>
      </c>
    </row>
    <row r="282" spans="1:15" ht="15">
      <c r="A282" s="12" t="s">
        <v>24</v>
      </c>
      <c r="B282" s="13" t="s">
        <v>8</v>
      </c>
      <c r="C282" s="15">
        <v>232.25</v>
      </c>
      <c r="D282" s="15">
        <v>239.64</v>
      </c>
      <c r="E282" s="15">
        <v>237.59</v>
      </c>
      <c r="F282" s="15">
        <v>203.86</v>
      </c>
      <c r="G282" s="15">
        <v>215.18</v>
      </c>
      <c r="H282" s="15">
        <v>200.58</v>
      </c>
      <c r="I282" s="15">
        <v>243.37</v>
      </c>
      <c r="J282" s="15">
        <v>217.67</v>
      </c>
      <c r="K282" s="15">
        <v>186.87</v>
      </c>
      <c r="L282" s="15">
        <v>0</v>
      </c>
      <c r="M282" s="15">
        <v>0</v>
      </c>
      <c r="N282" s="15">
        <v>319.41</v>
      </c>
      <c r="O282" s="15">
        <f>IF(O29=0,0,(O281/O279/O323))</f>
        <v>193.08939911698653</v>
      </c>
    </row>
    <row r="283" spans="1:15" ht="15">
      <c r="A283" s="12" t="s">
        <v>24</v>
      </c>
      <c r="B283" s="13" t="s">
        <v>9</v>
      </c>
      <c r="C283" s="28">
        <v>0.056900000000000006</v>
      </c>
      <c r="D283" s="28">
        <v>0.0604</v>
      </c>
      <c r="E283" s="28">
        <v>0.0581</v>
      </c>
      <c r="F283" s="28">
        <v>0.058899999999999994</v>
      </c>
      <c r="G283" s="28">
        <v>0.058</v>
      </c>
      <c r="H283" s="28">
        <v>0.058899999999999994</v>
      </c>
      <c r="I283" s="28">
        <v>0.0558</v>
      </c>
      <c r="J283" s="28">
        <v>0.0601</v>
      </c>
      <c r="K283" s="28">
        <v>0.055099999999999996</v>
      </c>
      <c r="L283" s="28">
        <v>0</v>
      </c>
      <c r="M283" s="28">
        <v>0</v>
      </c>
      <c r="N283" s="28">
        <v>0.059500000000000004</v>
      </c>
      <c r="O283" s="28">
        <f>IF(O280=0,0,(O281/O280))</f>
        <v>0.05830744510721542</v>
      </c>
    </row>
    <row r="284" spans="1:15" ht="15">
      <c r="A284" s="18"/>
      <c r="B284" s="19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1:15" ht="15">
      <c r="A285" s="12" t="s">
        <v>24</v>
      </c>
      <c r="B285" s="21" t="s">
        <v>16</v>
      </c>
      <c r="C285" s="14">
        <v>192</v>
      </c>
      <c r="D285" s="14">
        <v>192</v>
      </c>
      <c r="E285" s="14">
        <v>191</v>
      </c>
      <c r="F285" s="14">
        <v>191</v>
      </c>
      <c r="G285" s="14">
        <v>191</v>
      </c>
      <c r="H285" s="14">
        <v>198</v>
      </c>
      <c r="I285" s="14">
        <v>228</v>
      </c>
      <c r="J285" s="14">
        <v>195</v>
      </c>
      <c r="K285" s="14">
        <v>189</v>
      </c>
      <c r="L285" s="14">
        <v>189</v>
      </c>
      <c r="M285" s="14">
        <v>189</v>
      </c>
      <c r="N285" s="14">
        <v>11</v>
      </c>
      <c r="O285" s="14">
        <f>SUM(C285:N285)</f>
        <v>2156</v>
      </c>
    </row>
    <row r="286" spans="1:15" ht="15">
      <c r="A286" s="12" t="s">
        <v>24</v>
      </c>
      <c r="B286" s="13" t="s">
        <v>0</v>
      </c>
      <c r="C286" s="15">
        <v>7794077.78</v>
      </c>
      <c r="D286" s="15">
        <v>8107519.51</v>
      </c>
      <c r="E286" s="15">
        <v>7763918.29</v>
      </c>
      <c r="F286" s="15">
        <v>7037069.61</v>
      </c>
      <c r="G286" s="15">
        <v>7549237.36</v>
      </c>
      <c r="H286" s="15">
        <v>7916660.5</v>
      </c>
      <c r="I286" s="15">
        <v>7869617.14</v>
      </c>
      <c r="J286" s="15">
        <v>7391743.02</v>
      </c>
      <c r="K286" s="15">
        <v>3856969.76</v>
      </c>
      <c r="L286" s="15">
        <v>0</v>
      </c>
      <c r="M286" s="15">
        <v>0</v>
      </c>
      <c r="N286" s="15">
        <v>0</v>
      </c>
      <c r="O286" s="15">
        <f>SUM(C286:N286)</f>
        <v>65286812.96999999</v>
      </c>
    </row>
    <row r="287" spans="1:15" ht="15">
      <c r="A287" s="12" t="s">
        <v>24</v>
      </c>
      <c r="B287" s="13" t="s">
        <v>8</v>
      </c>
      <c r="C287" s="15">
        <v>1309.49</v>
      </c>
      <c r="D287" s="15">
        <v>1362.15</v>
      </c>
      <c r="E287" s="15">
        <v>1401.68</v>
      </c>
      <c r="F287" s="15">
        <v>1188.49</v>
      </c>
      <c r="G287" s="15">
        <v>1317.49</v>
      </c>
      <c r="H287" s="15">
        <v>1289.78</v>
      </c>
      <c r="I287" s="15">
        <v>1380.63</v>
      </c>
      <c r="J287" s="15">
        <v>1307.12</v>
      </c>
      <c r="K287" s="15">
        <v>1275.45</v>
      </c>
      <c r="L287" s="15">
        <v>0</v>
      </c>
      <c r="M287" s="15">
        <v>0</v>
      </c>
      <c r="N287" s="15">
        <v>0</v>
      </c>
      <c r="O287" s="15">
        <f>IF(O285=0,0,(O286/O285/O323))</f>
        <v>1144.3572407586182</v>
      </c>
    </row>
    <row r="288" spans="1:15" ht="15">
      <c r="A288" s="12"/>
      <c r="B288" s="19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1:15" ht="15">
      <c r="A289" s="12" t="s">
        <v>24</v>
      </c>
      <c r="B289" s="21" t="s">
        <v>17</v>
      </c>
      <c r="C289" s="14">
        <v>86</v>
      </c>
      <c r="D289" s="14">
        <v>86</v>
      </c>
      <c r="E289" s="14">
        <v>86</v>
      </c>
      <c r="F289" s="14">
        <v>86</v>
      </c>
      <c r="G289" s="14">
        <v>85</v>
      </c>
      <c r="H289" s="14">
        <v>91</v>
      </c>
      <c r="I289" s="14">
        <v>99</v>
      </c>
      <c r="J289" s="14">
        <v>89</v>
      </c>
      <c r="K289" s="14">
        <v>85</v>
      </c>
      <c r="L289" s="14">
        <v>85</v>
      </c>
      <c r="M289" s="14">
        <v>85</v>
      </c>
      <c r="N289" s="14">
        <v>7</v>
      </c>
      <c r="O289" s="14">
        <f>SUM(C289:N289)</f>
        <v>970</v>
      </c>
    </row>
    <row r="290" spans="1:15" ht="15">
      <c r="A290" s="12" t="s">
        <v>24</v>
      </c>
      <c r="B290" s="21" t="s">
        <v>18</v>
      </c>
      <c r="C290" s="15">
        <v>13405400.85</v>
      </c>
      <c r="D290" s="15">
        <v>12909808.55</v>
      </c>
      <c r="E290" s="15">
        <v>12001158.26</v>
      </c>
      <c r="F290" s="15">
        <v>10889198</v>
      </c>
      <c r="G290" s="15">
        <v>12524715.26</v>
      </c>
      <c r="H290" s="15">
        <v>12403320.05</v>
      </c>
      <c r="I290" s="15">
        <v>12938287.8</v>
      </c>
      <c r="J290" s="15">
        <v>11552957.11</v>
      </c>
      <c r="K290" s="15">
        <v>5612918.15</v>
      </c>
      <c r="L290" s="15">
        <v>0</v>
      </c>
      <c r="M290" s="15">
        <v>0</v>
      </c>
      <c r="N290" s="15">
        <v>0</v>
      </c>
      <c r="O290" s="15">
        <f>SUM(C290:N290)</f>
        <v>104237764.03</v>
      </c>
    </row>
    <row r="291" spans="1:15" ht="15">
      <c r="A291" s="12" t="s">
        <v>24</v>
      </c>
      <c r="B291" s="13" t="s">
        <v>0</v>
      </c>
      <c r="C291" s="15">
        <v>3187291.6</v>
      </c>
      <c r="D291" s="15">
        <v>3183944.3</v>
      </c>
      <c r="E291" s="15">
        <v>2865644.51</v>
      </c>
      <c r="F291" s="15">
        <v>2749677.25</v>
      </c>
      <c r="G291" s="15">
        <v>3107415.26</v>
      </c>
      <c r="H291" s="15">
        <v>3279584.05</v>
      </c>
      <c r="I291" s="15">
        <v>3406840.05</v>
      </c>
      <c r="J291" s="15">
        <v>3106617.61</v>
      </c>
      <c r="K291" s="15">
        <v>1585729.4</v>
      </c>
      <c r="L291" s="15">
        <v>0</v>
      </c>
      <c r="M291" s="15">
        <v>0</v>
      </c>
      <c r="N291" s="15">
        <v>0</v>
      </c>
      <c r="O291" s="15">
        <f>SUM(C291:N291)</f>
        <v>26472744.029999997</v>
      </c>
    </row>
    <row r="292" spans="1:15" ht="15">
      <c r="A292" s="12" t="s">
        <v>24</v>
      </c>
      <c r="B292" s="13" t="s">
        <v>8</v>
      </c>
      <c r="C292" s="15">
        <v>1195.53</v>
      </c>
      <c r="D292" s="15">
        <v>1194.28</v>
      </c>
      <c r="E292" s="15">
        <v>1149.02</v>
      </c>
      <c r="F292" s="15">
        <v>1031.39</v>
      </c>
      <c r="G292" s="15">
        <v>1218.59</v>
      </c>
      <c r="H292" s="15">
        <v>1162.56</v>
      </c>
      <c r="I292" s="15">
        <v>1376.5</v>
      </c>
      <c r="J292" s="15">
        <v>1203.65</v>
      </c>
      <c r="K292" s="15">
        <v>1165.98</v>
      </c>
      <c r="L292" s="15">
        <v>0</v>
      </c>
      <c r="M292" s="15">
        <v>0</v>
      </c>
      <c r="N292" s="15">
        <v>0</v>
      </c>
      <c r="O292" s="15">
        <f>IF(O289=0,0,(O291/O289/O323))</f>
        <v>1031.364398195876</v>
      </c>
    </row>
    <row r="293" spans="1:15" ht="15">
      <c r="A293" s="12" t="s">
        <v>24</v>
      </c>
      <c r="B293" s="13" t="s">
        <v>9</v>
      </c>
      <c r="C293" s="28">
        <v>0.2377</v>
      </c>
      <c r="D293" s="28">
        <v>0.2466</v>
      </c>
      <c r="E293" s="28">
        <v>0.23870000000000002</v>
      </c>
      <c r="F293" s="28">
        <v>0.2525</v>
      </c>
      <c r="G293" s="28">
        <v>0.2481</v>
      </c>
      <c r="H293" s="28">
        <v>0.2644</v>
      </c>
      <c r="I293" s="28">
        <v>0.2633</v>
      </c>
      <c r="J293" s="28">
        <v>0.2689</v>
      </c>
      <c r="K293" s="28">
        <v>0.2825</v>
      </c>
      <c r="L293" s="28">
        <v>0</v>
      </c>
      <c r="M293" s="28">
        <v>0</v>
      </c>
      <c r="N293" s="28">
        <v>0</v>
      </c>
      <c r="O293" s="28">
        <f>IF(O290=0,0,ROUNDDOWN(SUM(O291/O290),4))</f>
        <v>0.2539</v>
      </c>
    </row>
    <row r="294" spans="1:15" ht="15">
      <c r="A294" s="18"/>
      <c r="B294" s="19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1:15" ht="15">
      <c r="A295" s="12" t="s">
        <v>24</v>
      </c>
      <c r="B295" s="21" t="s">
        <v>42</v>
      </c>
      <c r="C295" s="14">
        <v>15</v>
      </c>
      <c r="D295" s="14">
        <v>15</v>
      </c>
      <c r="E295" s="14">
        <v>15</v>
      </c>
      <c r="F295" s="14">
        <v>15</v>
      </c>
      <c r="G295" s="14">
        <v>15</v>
      </c>
      <c r="H295" s="14">
        <v>15</v>
      </c>
      <c r="I295" s="14">
        <v>17</v>
      </c>
      <c r="J295" s="14">
        <v>15</v>
      </c>
      <c r="K295" s="14">
        <v>15</v>
      </c>
      <c r="L295" s="14">
        <v>15</v>
      </c>
      <c r="M295" s="14">
        <v>15</v>
      </c>
      <c r="N295" s="14">
        <v>1</v>
      </c>
      <c r="O295" s="14">
        <f>SUM(C295:N295)</f>
        <v>168</v>
      </c>
    </row>
    <row r="296" spans="1:15" ht="15">
      <c r="A296" s="12" t="s">
        <v>24</v>
      </c>
      <c r="B296" s="21" t="s">
        <v>43</v>
      </c>
      <c r="C296" s="15">
        <v>6223674.81</v>
      </c>
      <c r="D296" s="15">
        <v>6378123.75</v>
      </c>
      <c r="E296" s="15">
        <v>5692290.25</v>
      </c>
      <c r="F296" s="15">
        <v>5366025.26</v>
      </c>
      <c r="G296" s="15">
        <v>5675749.75</v>
      </c>
      <c r="H296" s="15">
        <v>5737541.01</v>
      </c>
      <c r="I296" s="15">
        <v>6144382.75</v>
      </c>
      <c r="J296" s="15">
        <v>5794146.75</v>
      </c>
      <c r="K296" s="15">
        <v>3136965.6</v>
      </c>
      <c r="L296" s="15">
        <v>0</v>
      </c>
      <c r="M296" s="15">
        <v>0</v>
      </c>
      <c r="N296" s="15">
        <v>0</v>
      </c>
      <c r="O296" s="15">
        <f>SUM(C296:N296)</f>
        <v>50148899.93</v>
      </c>
    </row>
    <row r="297" spans="1:15" ht="15">
      <c r="A297" s="12" t="s">
        <v>24</v>
      </c>
      <c r="B297" s="13" t="s">
        <v>0</v>
      </c>
      <c r="C297" s="15">
        <v>1221459.81</v>
      </c>
      <c r="D297" s="15">
        <v>1387952.75</v>
      </c>
      <c r="E297" s="15">
        <v>1520644</v>
      </c>
      <c r="F297" s="15">
        <v>1288303.26</v>
      </c>
      <c r="G297" s="15">
        <v>1496746.25</v>
      </c>
      <c r="H297" s="15">
        <v>1351541.51</v>
      </c>
      <c r="I297" s="15">
        <v>1227588.25</v>
      </c>
      <c r="J297" s="15">
        <v>1075803.5</v>
      </c>
      <c r="K297" s="15">
        <v>746970.1</v>
      </c>
      <c r="L297" s="15">
        <v>0</v>
      </c>
      <c r="M297" s="15">
        <v>0</v>
      </c>
      <c r="N297" s="15">
        <v>0</v>
      </c>
      <c r="O297" s="15">
        <f>SUM(C297:N297)</f>
        <v>11317009.43</v>
      </c>
    </row>
    <row r="298" spans="1:15" ht="15">
      <c r="A298" s="12" t="s">
        <v>24</v>
      </c>
      <c r="B298" s="13" t="s">
        <v>8</v>
      </c>
      <c r="C298" s="15">
        <v>2626.8</v>
      </c>
      <c r="D298" s="15">
        <v>2984.84</v>
      </c>
      <c r="E298" s="15">
        <v>3495.73</v>
      </c>
      <c r="F298" s="15">
        <v>2770.54</v>
      </c>
      <c r="G298" s="15">
        <v>3326.1</v>
      </c>
      <c r="H298" s="15">
        <v>2906.54</v>
      </c>
      <c r="I298" s="15">
        <v>2888.44</v>
      </c>
      <c r="J298" s="15">
        <v>2473.11</v>
      </c>
      <c r="K298" s="15">
        <v>3112.38</v>
      </c>
      <c r="L298" s="15">
        <v>0</v>
      </c>
      <c r="M298" s="15">
        <v>0</v>
      </c>
      <c r="N298" s="15">
        <v>0</v>
      </c>
      <c r="O298" s="15">
        <f>IF(O295=0,0,(O297/O295/O323))</f>
        <v>2545.7004877837758</v>
      </c>
    </row>
    <row r="299" spans="1:15" ht="15">
      <c r="A299" s="12" t="s">
        <v>24</v>
      </c>
      <c r="B299" s="13" t="s">
        <v>9</v>
      </c>
      <c r="C299" s="28">
        <v>0.1962</v>
      </c>
      <c r="D299" s="28">
        <v>0.2176</v>
      </c>
      <c r="E299" s="28">
        <v>0.2671</v>
      </c>
      <c r="F299" s="28">
        <v>0.24</v>
      </c>
      <c r="G299" s="28">
        <v>0.2637</v>
      </c>
      <c r="H299" s="28">
        <v>0.23550000000000001</v>
      </c>
      <c r="I299" s="28">
        <v>0.1997</v>
      </c>
      <c r="J299" s="28">
        <v>0.1856</v>
      </c>
      <c r="K299" s="28">
        <v>0.23809999999999998</v>
      </c>
      <c r="L299" s="28">
        <v>0</v>
      </c>
      <c r="M299" s="28">
        <v>0</v>
      </c>
      <c r="N299" s="28">
        <v>0</v>
      </c>
      <c r="O299" s="28">
        <f>IF(O296=0,0,ROUNDDOWN(SUM(O297/O296),4))</f>
        <v>0.2256</v>
      </c>
    </row>
    <row r="300" spans="1:15" ht="15">
      <c r="A300" s="18"/>
      <c r="B300" s="19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1:15" ht="15">
      <c r="A301" s="12" t="s">
        <v>24</v>
      </c>
      <c r="B301" s="13" t="s">
        <v>36</v>
      </c>
      <c r="C301" s="14">
        <v>25</v>
      </c>
      <c r="D301" s="14">
        <v>25</v>
      </c>
      <c r="E301" s="14">
        <v>25</v>
      </c>
      <c r="F301" s="14">
        <v>25</v>
      </c>
      <c r="G301" s="14">
        <v>26</v>
      </c>
      <c r="H301" s="14">
        <v>26</v>
      </c>
      <c r="I301" s="14">
        <v>28</v>
      </c>
      <c r="J301" s="14">
        <v>26</v>
      </c>
      <c r="K301" s="14">
        <v>24</v>
      </c>
      <c r="L301" s="14">
        <v>24</v>
      </c>
      <c r="M301" s="14">
        <v>24</v>
      </c>
      <c r="N301" s="14">
        <v>2</v>
      </c>
      <c r="O301" s="14">
        <f>SUM(C301:N301)</f>
        <v>280</v>
      </c>
    </row>
    <row r="302" spans="1:15" ht="15">
      <c r="A302" s="12" t="s">
        <v>24</v>
      </c>
      <c r="B302" s="23" t="s">
        <v>37</v>
      </c>
      <c r="C302" s="15">
        <v>4427799.76</v>
      </c>
      <c r="D302" s="15">
        <v>4596963.46</v>
      </c>
      <c r="E302" s="15">
        <v>4172877.5</v>
      </c>
      <c r="F302" s="15">
        <v>3795788.06</v>
      </c>
      <c r="G302" s="15">
        <v>4239803.05</v>
      </c>
      <c r="H302" s="15">
        <v>4316676.9</v>
      </c>
      <c r="I302" s="15">
        <v>4429588</v>
      </c>
      <c r="J302" s="15">
        <v>3966346.36</v>
      </c>
      <c r="K302" s="15">
        <v>2076496.55</v>
      </c>
      <c r="L302" s="15">
        <v>0</v>
      </c>
      <c r="M302" s="15">
        <v>0</v>
      </c>
      <c r="N302" s="15">
        <v>0</v>
      </c>
      <c r="O302" s="15">
        <f>SUM(C302:N302)</f>
        <v>36022339.63999999</v>
      </c>
    </row>
    <row r="303" spans="1:15" ht="15">
      <c r="A303" s="12" t="s">
        <v>24</v>
      </c>
      <c r="B303" s="23" t="s">
        <v>0</v>
      </c>
      <c r="C303" s="15">
        <v>1025065</v>
      </c>
      <c r="D303" s="15">
        <v>1272142.21</v>
      </c>
      <c r="E303" s="15">
        <v>1175563.73</v>
      </c>
      <c r="F303" s="15">
        <v>1141765.92</v>
      </c>
      <c r="G303" s="15">
        <v>926811.7</v>
      </c>
      <c r="H303" s="15">
        <v>1303777.44</v>
      </c>
      <c r="I303" s="15">
        <v>1055340.54</v>
      </c>
      <c r="J303" s="15">
        <v>1147049.65</v>
      </c>
      <c r="K303" s="15">
        <v>575837.25</v>
      </c>
      <c r="L303" s="15">
        <v>0</v>
      </c>
      <c r="M303" s="15">
        <v>0</v>
      </c>
      <c r="N303" s="15">
        <v>0</v>
      </c>
      <c r="O303" s="15">
        <f>SUM(C303:N303)</f>
        <v>9623353.44</v>
      </c>
    </row>
    <row r="304" spans="1:15" ht="15">
      <c r="A304" s="12" t="s">
        <v>24</v>
      </c>
      <c r="B304" s="13" t="s">
        <v>8</v>
      </c>
      <c r="C304" s="15">
        <v>1322.66</v>
      </c>
      <c r="D304" s="15">
        <v>1641.47</v>
      </c>
      <c r="E304" s="15">
        <v>1621.47</v>
      </c>
      <c r="F304" s="15">
        <v>1473.25</v>
      </c>
      <c r="G304" s="15">
        <v>1188.22</v>
      </c>
      <c r="H304" s="15">
        <v>1617.59</v>
      </c>
      <c r="I304" s="15">
        <v>1507.63</v>
      </c>
      <c r="J304" s="15">
        <v>1521.29</v>
      </c>
      <c r="K304" s="15">
        <v>1499.58</v>
      </c>
      <c r="L304" s="15">
        <v>0</v>
      </c>
      <c r="M304" s="15">
        <v>0</v>
      </c>
      <c r="N304" s="15">
        <v>0</v>
      </c>
      <c r="O304" s="15">
        <f>IF(O301=0,0,(O303/O301/O323))</f>
        <v>1298.8330016611296</v>
      </c>
    </row>
    <row r="305" spans="1:15" ht="15">
      <c r="A305" s="12" t="s">
        <v>24</v>
      </c>
      <c r="B305" s="13" t="s">
        <v>9</v>
      </c>
      <c r="C305" s="28">
        <v>0.23149999999999998</v>
      </c>
      <c r="D305" s="28">
        <v>0.2767</v>
      </c>
      <c r="E305" s="28">
        <v>0.2817</v>
      </c>
      <c r="F305" s="28">
        <v>0.3007</v>
      </c>
      <c r="G305" s="28">
        <v>0.2185</v>
      </c>
      <c r="H305" s="28">
        <v>0.302</v>
      </c>
      <c r="I305" s="28">
        <v>0.2382</v>
      </c>
      <c r="J305" s="28">
        <v>0.2891</v>
      </c>
      <c r="K305" s="28">
        <v>0.2773</v>
      </c>
      <c r="L305" s="28">
        <v>0</v>
      </c>
      <c r="M305" s="28">
        <v>0</v>
      </c>
      <c r="N305" s="28">
        <v>0</v>
      </c>
      <c r="O305" s="28">
        <f>IF(O302=0,0,(O303/O302))</f>
        <v>0.2671495948395872</v>
      </c>
    </row>
    <row r="306" spans="1:15" ht="15">
      <c r="A306" s="18"/>
      <c r="B306" s="19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ht="15">
      <c r="A307" s="12" t="s">
        <v>24</v>
      </c>
      <c r="B307" s="23" t="s">
        <v>35</v>
      </c>
      <c r="C307" s="14">
        <v>49</v>
      </c>
      <c r="D307" s="14">
        <v>49</v>
      </c>
      <c r="E307" s="14">
        <v>48</v>
      </c>
      <c r="F307" s="14">
        <v>48</v>
      </c>
      <c r="G307" s="14">
        <v>48</v>
      </c>
      <c r="H307" s="14">
        <v>48</v>
      </c>
      <c r="I307" s="14">
        <v>65</v>
      </c>
      <c r="J307" s="14">
        <v>48</v>
      </c>
      <c r="K307" s="14">
        <v>48</v>
      </c>
      <c r="L307" s="14">
        <v>48</v>
      </c>
      <c r="M307" s="14">
        <v>48</v>
      </c>
      <c r="N307" s="14">
        <v>0</v>
      </c>
      <c r="O307" s="14">
        <f>SUM(C307:N307)</f>
        <v>547</v>
      </c>
    </row>
    <row r="308" spans="1:15" ht="15">
      <c r="A308" s="12" t="s">
        <v>24</v>
      </c>
      <c r="B308" s="23" t="s">
        <v>0</v>
      </c>
      <c r="C308" s="15">
        <v>1212829</v>
      </c>
      <c r="D308" s="15">
        <v>1146866</v>
      </c>
      <c r="E308" s="15">
        <v>1085395.05</v>
      </c>
      <c r="F308" s="15">
        <v>982951</v>
      </c>
      <c r="G308" s="15">
        <v>1158307</v>
      </c>
      <c r="H308" s="15">
        <v>1067905</v>
      </c>
      <c r="I308" s="15">
        <v>1156910</v>
      </c>
      <c r="J308" s="15">
        <v>1141783.01</v>
      </c>
      <c r="K308" s="15">
        <v>423392.1</v>
      </c>
      <c r="L308" s="15">
        <v>0</v>
      </c>
      <c r="M308" s="15">
        <v>0</v>
      </c>
      <c r="N308" s="15">
        <v>0</v>
      </c>
      <c r="O308" s="15">
        <f>SUM(C308:N308)</f>
        <v>9376338.16</v>
      </c>
    </row>
    <row r="309" spans="1:15" ht="15">
      <c r="A309" s="12" t="s">
        <v>24</v>
      </c>
      <c r="B309" s="23" t="s">
        <v>8</v>
      </c>
      <c r="C309" s="15">
        <v>798.44</v>
      </c>
      <c r="D309" s="15">
        <v>755.01</v>
      </c>
      <c r="E309" s="15">
        <v>779.74</v>
      </c>
      <c r="F309" s="15">
        <v>660.59</v>
      </c>
      <c r="G309" s="15">
        <v>804.38</v>
      </c>
      <c r="H309" s="15">
        <v>717.68</v>
      </c>
      <c r="I309" s="15">
        <v>711.94</v>
      </c>
      <c r="J309" s="15">
        <v>820.25</v>
      </c>
      <c r="K309" s="15">
        <v>551.29</v>
      </c>
      <c r="L309" s="15">
        <v>0</v>
      </c>
      <c r="M309" s="15">
        <v>0</v>
      </c>
      <c r="N309" s="15">
        <v>0</v>
      </c>
      <c r="O309" s="15">
        <f>IF(O307=0,0,(O308/O307/O323))</f>
        <v>647.7849372900812</v>
      </c>
    </row>
    <row r="310" spans="1:15" ht="15">
      <c r="A310" s="18"/>
      <c r="B310" s="18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1:15" ht="15">
      <c r="A311" s="12" t="s">
        <v>24</v>
      </c>
      <c r="B311" s="13" t="s">
        <v>44</v>
      </c>
      <c r="C311" s="14">
        <v>17</v>
      </c>
      <c r="D311" s="14">
        <v>17</v>
      </c>
      <c r="E311" s="14">
        <v>17</v>
      </c>
      <c r="F311" s="14">
        <v>17</v>
      </c>
      <c r="G311" s="14">
        <v>17</v>
      </c>
      <c r="H311" s="14">
        <v>18</v>
      </c>
      <c r="I311" s="14">
        <v>19</v>
      </c>
      <c r="J311" s="14">
        <v>17</v>
      </c>
      <c r="K311" s="14">
        <v>17</v>
      </c>
      <c r="L311" s="14">
        <v>17</v>
      </c>
      <c r="M311" s="14">
        <v>17</v>
      </c>
      <c r="N311" s="14">
        <v>1</v>
      </c>
      <c r="O311" s="14">
        <f>SUM(C311:N311)</f>
        <v>191</v>
      </c>
    </row>
    <row r="312" spans="1:15" ht="15">
      <c r="A312" s="12" t="s">
        <v>24</v>
      </c>
      <c r="B312" s="23" t="s">
        <v>45</v>
      </c>
      <c r="C312" s="15">
        <v>4381950.37</v>
      </c>
      <c r="D312" s="15">
        <v>4483986.25</v>
      </c>
      <c r="E312" s="15">
        <v>3898729</v>
      </c>
      <c r="F312" s="15">
        <v>3166025.18</v>
      </c>
      <c r="G312" s="15">
        <v>3819160.15</v>
      </c>
      <c r="H312" s="15">
        <v>3840844.5</v>
      </c>
      <c r="I312" s="15">
        <v>4239234.3</v>
      </c>
      <c r="J312" s="15">
        <v>3775544.25</v>
      </c>
      <c r="K312" s="15">
        <v>1728984.91</v>
      </c>
      <c r="L312" s="15">
        <v>0</v>
      </c>
      <c r="M312" s="15">
        <v>0</v>
      </c>
      <c r="N312" s="15">
        <v>0</v>
      </c>
      <c r="O312" s="15">
        <f>SUM(C312:N312)</f>
        <v>33334458.91</v>
      </c>
    </row>
    <row r="313" spans="1:15" ht="15">
      <c r="A313" s="12" t="s">
        <v>24</v>
      </c>
      <c r="B313" s="23" t="s">
        <v>0</v>
      </c>
      <c r="C313" s="15">
        <v>1147432.37</v>
      </c>
      <c r="D313" s="15">
        <v>1116614.25</v>
      </c>
      <c r="E313" s="15">
        <v>1116671</v>
      </c>
      <c r="F313" s="15">
        <v>874372.18</v>
      </c>
      <c r="G313" s="15">
        <v>859957.15</v>
      </c>
      <c r="H313" s="15">
        <v>913852.5</v>
      </c>
      <c r="I313" s="15">
        <v>1022938.3</v>
      </c>
      <c r="J313" s="15">
        <v>920489.25</v>
      </c>
      <c r="K313" s="15">
        <v>525040.91</v>
      </c>
      <c r="L313" s="15">
        <v>0</v>
      </c>
      <c r="M313" s="15">
        <v>0</v>
      </c>
      <c r="N313" s="15">
        <v>0</v>
      </c>
      <c r="O313" s="15">
        <f>SUM(C313:N313)</f>
        <v>8497367.91</v>
      </c>
    </row>
    <row r="314" spans="1:15" ht="15">
      <c r="A314" s="12" t="s">
        <v>24</v>
      </c>
      <c r="B314" s="13" t="s">
        <v>8</v>
      </c>
      <c r="C314" s="15">
        <v>2177.29</v>
      </c>
      <c r="D314" s="15">
        <v>2118.81</v>
      </c>
      <c r="E314" s="15">
        <v>2265.05</v>
      </c>
      <c r="F314" s="15">
        <v>1659.15</v>
      </c>
      <c r="G314" s="15">
        <v>1686.19</v>
      </c>
      <c r="H314" s="15">
        <v>1637.73</v>
      </c>
      <c r="I314" s="15">
        <v>2153.55</v>
      </c>
      <c r="J314" s="15">
        <v>1867.12</v>
      </c>
      <c r="K314" s="15">
        <v>1930.3</v>
      </c>
      <c r="L314" s="15">
        <v>0</v>
      </c>
      <c r="M314" s="15">
        <v>0</v>
      </c>
      <c r="N314" s="15">
        <v>0</v>
      </c>
      <c r="O314" s="15">
        <f>IF(O311=0,0,(O313/O311/O323))</f>
        <v>1681.2641974613416</v>
      </c>
    </row>
    <row r="315" spans="1:15" ht="15">
      <c r="A315" s="12" t="s">
        <v>24</v>
      </c>
      <c r="B315" s="13" t="s">
        <v>9</v>
      </c>
      <c r="C315" s="28">
        <v>0.2618</v>
      </c>
      <c r="D315" s="28">
        <v>0.249</v>
      </c>
      <c r="E315" s="28">
        <v>0.2864</v>
      </c>
      <c r="F315" s="28">
        <v>0.2761</v>
      </c>
      <c r="G315" s="28">
        <v>0.2251</v>
      </c>
      <c r="H315" s="28">
        <v>0.2379</v>
      </c>
      <c r="I315" s="28">
        <v>0.2413</v>
      </c>
      <c r="J315" s="28">
        <v>0.2438</v>
      </c>
      <c r="K315" s="28">
        <v>0.3036</v>
      </c>
      <c r="L315" s="28">
        <v>0</v>
      </c>
      <c r="M315" s="28">
        <v>0</v>
      </c>
      <c r="N315" s="28">
        <v>0</v>
      </c>
      <c r="O315" s="28">
        <f>IF(O312=0,0,(O313/O312))</f>
        <v>0.25491242959551613</v>
      </c>
    </row>
    <row r="316" spans="1:15" ht="1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1:15" ht="15">
      <c r="A317" s="12" t="s">
        <v>24</v>
      </c>
      <c r="B317" s="19" t="s">
        <v>19</v>
      </c>
      <c r="C317" s="14">
        <v>7198</v>
      </c>
      <c r="D317" s="14">
        <v>7187</v>
      </c>
      <c r="E317" s="14">
        <v>7165</v>
      </c>
      <c r="F317" s="14">
        <v>7146</v>
      </c>
      <c r="G317" s="14">
        <v>7146</v>
      </c>
      <c r="H317" s="14">
        <v>7562</v>
      </c>
      <c r="I317" s="14">
        <v>7770</v>
      </c>
      <c r="J317" s="14">
        <v>6974</v>
      </c>
      <c r="K317" s="14">
        <v>6699</v>
      </c>
      <c r="L317" s="14">
        <v>6699</v>
      </c>
      <c r="M317" s="14">
        <v>6699</v>
      </c>
      <c r="N317" s="14">
        <v>5569</v>
      </c>
      <c r="O317" s="14">
        <f>SUM(C317:N317)</f>
        <v>83814</v>
      </c>
    </row>
    <row r="318" spans="1:15" ht="15">
      <c r="A318" s="12" t="s">
        <v>24</v>
      </c>
      <c r="B318" s="21" t="s">
        <v>20</v>
      </c>
      <c r="C318" s="15">
        <v>54266037.42</v>
      </c>
      <c r="D318" s="15">
        <v>55593890.68</v>
      </c>
      <c r="E318" s="15">
        <v>52263657.92</v>
      </c>
      <c r="F318" s="15">
        <v>47051708.75</v>
      </c>
      <c r="G318" s="15">
        <v>49878101.96</v>
      </c>
      <c r="H318" s="15">
        <v>49971596.54</v>
      </c>
      <c r="I318" s="15">
        <v>50801104.9</v>
      </c>
      <c r="J318" s="15">
        <v>47377461.07</v>
      </c>
      <c r="K318" s="15">
        <v>22982555.72</v>
      </c>
      <c r="L318" s="15">
        <v>0</v>
      </c>
      <c r="M318" s="15">
        <v>0</v>
      </c>
      <c r="N318" s="15">
        <v>20720224.88</v>
      </c>
      <c r="O318" s="15">
        <f>SUM(C318:N318)</f>
        <v>450906339.8399999</v>
      </c>
    </row>
    <row r="319" spans="1:15" ht="15">
      <c r="A319" s="12" t="s">
        <v>24</v>
      </c>
      <c r="B319" s="21" t="s">
        <v>8</v>
      </c>
      <c r="C319" s="15">
        <v>243.19</v>
      </c>
      <c r="D319" s="15">
        <v>249.53</v>
      </c>
      <c r="E319" s="15">
        <v>251.53</v>
      </c>
      <c r="F319" s="15">
        <v>212.4</v>
      </c>
      <c r="G319" s="15">
        <v>232.66</v>
      </c>
      <c r="H319" s="15">
        <v>213.17</v>
      </c>
      <c r="I319" s="15">
        <v>261.52</v>
      </c>
      <c r="J319" s="15">
        <v>234.26</v>
      </c>
      <c r="K319" s="15">
        <v>214.42</v>
      </c>
      <c r="L319" s="15">
        <v>0</v>
      </c>
      <c r="M319" s="15">
        <v>0</v>
      </c>
      <c r="N319" s="15">
        <v>265.76</v>
      </c>
      <c r="O319" s="15">
        <f>IF(O317=0,0,(O318/O317/O323))</f>
        <v>203.30810089450554</v>
      </c>
    </row>
    <row r="320" spans="1:15" ht="15">
      <c r="A320" s="18"/>
      <c r="B320" s="21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</row>
    <row r="321" spans="1:15" ht="15">
      <c r="A321" s="12" t="s">
        <v>24</v>
      </c>
      <c r="B321" s="21" t="s">
        <v>21</v>
      </c>
      <c r="C321" s="15">
        <v>2768186.6</v>
      </c>
      <c r="D321" s="15">
        <v>7684409.98</v>
      </c>
      <c r="E321" s="15">
        <v>8289630.28</v>
      </c>
      <c r="F321" s="15">
        <v>7906835.79</v>
      </c>
      <c r="G321" s="15">
        <v>8646107.52</v>
      </c>
      <c r="H321" s="15">
        <v>8830671.56</v>
      </c>
      <c r="I321" s="15">
        <v>9034210.46</v>
      </c>
      <c r="J321" s="15">
        <v>8342020.91</v>
      </c>
      <c r="K321" s="15">
        <v>4082883.29</v>
      </c>
      <c r="L321" s="15">
        <v>0</v>
      </c>
      <c r="M321" s="15">
        <v>0</v>
      </c>
      <c r="N321" s="15">
        <v>3646747.21</v>
      </c>
      <c r="O321" s="15">
        <f>SUM(C321:N321)</f>
        <v>69231703.60000001</v>
      </c>
    </row>
    <row r="322" spans="1:15" ht="15">
      <c r="A322" s="12" t="s">
        <v>24</v>
      </c>
      <c r="B322" s="21" t="s">
        <v>46</v>
      </c>
      <c r="C322" s="14">
        <v>15</v>
      </c>
      <c r="D322" s="14">
        <v>15</v>
      </c>
      <c r="E322" s="14">
        <v>15</v>
      </c>
      <c r="F322" s="14">
        <v>15</v>
      </c>
      <c r="G322" s="14">
        <v>15</v>
      </c>
      <c r="H322" s="14">
        <v>16</v>
      </c>
      <c r="I322" s="14">
        <v>19</v>
      </c>
      <c r="J322" s="14">
        <v>19</v>
      </c>
      <c r="K322" s="14">
        <v>18</v>
      </c>
      <c r="L322" s="14">
        <v>15</v>
      </c>
      <c r="M322" s="14">
        <v>18</v>
      </c>
      <c r="N322" s="14">
        <v>15</v>
      </c>
      <c r="O322" s="14">
        <f>AVERAGE(C322:N322)</f>
        <v>16.25</v>
      </c>
    </row>
    <row r="323" spans="1:15" ht="15">
      <c r="A323" s="12" t="s">
        <v>24</v>
      </c>
      <c r="B323" s="21" t="s">
        <v>22</v>
      </c>
      <c r="C323" s="15">
        <v>31</v>
      </c>
      <c r="D323" s="15">
        <v>31</v>
      </c>
      <c r="E323" s="15">
        <v>29</v>
      </c>
      <c r="F323" s="15">
        <v>31</v>
      </c>
      <c r="G323" s="15">
        <v>30</v>
      </c>
      <c r="H323" s="15">
        <v>31</v>
      </c>
      <c r="I323" s="15">
        <v>25</v>
      </c>
      <c r="J323" s="15">
        <v>29</v>
      </c>
      <c r="K323" s="15">
        <v>16</v>
      </c>
      <c r="L323" s="15">
        <v>0</v>
      </c>
      <c r="M323" s="15">
        <v>0</v>
      </c>
      <c r="N323" s="15">
        <v>14</v>
      </c>
      <c r="O323" s="15">
        <f>(((C322*C323)+(D322*D323)+(E322*E323)+(F322*F323)+(G322*G323)+(H322*H323)+(I322*I323)+(J322*J323)+(K322*K323)+(L322*L323)+(M322*M323)+(N322*N323))/$O$322)/COUNTIF(C323:N323,"&gt;0")</f>
        <v>26.461538461538463</v>
      </c>
    </row>
    <row r="324" spans="1:15" ht="15">
      <c r="A324" s="12"/>
      <c r="B324" s="21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1:15" ht="20.25">
      <c r="A325" s="25"/>
      <c r="B325" s="26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1:15" ht="15">
      <c r="A326" s="18"/>
      <c r="B326" s="12"/>
      <c r="C326" s="27" t="s">
        <v>31</v>
      </c>
      <c r="D326" s="27" t="s">
        <v>32</v>
      </c>
      <c r="E326" s="27" t="s">
        <v>47</v>
      </c>
      <c r="F326" s="27" t="s">
        <v>1</v>
      </c>
      <c r="G326" s="27" t="s">
        <v>2</v>
      </c>
      <c r="H326" s="27" t="s">
        <v>3</v>
      </c>
      <c r="I326" s="27" t="s">
        <v>4</v>
      </c>
      <c r="J326" s="27" t="s">
        <v>27</v>
      </c>
      <c r="K326" s="27" t="s">
        <v>28</v>
      </c>
      <c r="L326" s="27" t="s">
        <v>29</v>
      </c>
      <c r="M326" s="27" t="s">
        <v>30</v>
      </c>
      <c r="N326" s="27" t="s">
        <v>40</v>
      </c>
      <c r="O326" s="27" t="s">
        <v>26</v>
      </c>
    </row>
    <row r="327" spans="1:15" ht="15">
      <c r="A327" s="12" t="s">
        <v>25</v>
      </c>
      <c r="B327" s="13" t="s">
        <v>6</v>
      </c>
      <c r="C327" s="14">
        <f aca="true" t="shared" si="99" ref="C327:E329">SUM(C333+C339+C345+C351+C357+C363+C369+C375+C381+C387)</f>
        <v>1979</v>
      </c>
      <c r="D327" s="14">
        <f t="shared" si="99"/>
        <v>1984</v>
      </c>
      <c r="E327" s="14">
        <f t="shared" si="99"/>
        <v>1994</v>
      </c>
      <c r="F327" s="14">
        <f aca="true" t="shared" si="100" ref="F327:G329">SUM(F333+F339+F345+F351+F357+F363+F369+F375+F381+F387)</f>
        <v>1991</v>
      </c>
      <c r="G327" s="14">
        <f t="shared" si="100"/>
        <v>1987</v>
      </c>
      <c r="H327" s="14">
        <f aca="true" t="shared" si="101" ref="H327:N327">SUM(H333+H339+H345+H351+H357+H363+H369+H375+H381+H387)</f>
        <v>3038</v>
      </c>
      <c r="I327" s="14">
        <f t="shared" si="101"/>
        <v>1982</v>
      </c>
      <c r="J327" s="14">
        <f t="shared" si="101"/>
        <v>1963</v>
      </c>
      <c r="K327" s="14">
        <f t="shared" si="101"/>
        <v>1959</v>
      </c>
      <c r="L327" s="14">
        <f t="shared" si="101"/>
        <v>1959</v>
      </c>
      <c r="M327" s="14">
        <f t="shared" si="101"/>
        <v>1959</v>
      </c>
      <c r="N327" s="14">
        <f t="shared" si="101"/>
        <v>1191</v>
      </c>
      <c r="O327" s="14">
        <f>SUM(C327:N327)</f>
        <v>23986</v>
      </c>
    </row>
    <row r="328" spans="1:15" ht="15">
      <c r="A328" s="12" t="s">
        <v>25</v>
      </c>
      <c r="B328" s="13" t="s">
        <v>7</v>
      </c>
      <c r="C328" s="15">
        <f t="shared" si="99"/>
        <v>86356551.17999999</v>
      </c>
      <c r="D328" s="15">
        <f t="shared" si="99"/>
        <v>88672816.09</v>
      </c>
      <c r="E328" s="15">
        <f t="shared" si="99"/>
        <v>86498120.89</v>
      </c>
      <c r="F328" s="15">
        <f t="shared" si="100"/>
        <v>76018382.95</v>
      </c>
      <c r="G328" s="15">
        <f t="shared" si="100"/>
        <v>76456467.44999999</v>
      </c>
      <c r="H328" s="15">
        <f aca="true" t="shared" si="102" ref="H328:N328">SUM(H334+H340+H346+H352+H358+H364+H370+H376+H382+H388)</f>
        <v>76811893.56</v>
      </c>
      <c r="I328" s="15">
        <f t="shared" si="102"/>
        <v>81403338.77</v>
      </c>
      <c r="J328" s="15">
        <f t="shared" si="102"/>
        <v>75270575.56</v>
      </c>
      <c r="K328" s="15">
        <f t="shared" si="102"/>
        <v>37983259</v>
      </c>
      <c r="L328" s="15">
        <f t="shared" si="102"/>
        <v>0</v>
      </c>
      <c r="M328" s="15">
        <f t="shared" si="102"/>
        <v>0</v>
      </c>
      <c r="N328" s="15">
        <f t="shared" si="102"/>
        <v>40785516.09</v>
      </c>
      <c r="O328" s="15">
        <f>SUM(C328:N328)</f>
        <v>726256921.5400001</v>
      </c>
    </row>
    <row r="329" spans="1:15" ht="15">
      <c r="A329" s="12" t="s">
        <v>25</v>
      </c>
      <c r="B329" s="13" t="s">
        <v>0</v>
      </c>
      <c r="C329" s="15">
        <f t="shared" si="99"/>
        <v>6763572.079999999</v>
      </c>
      <c r="D329" s="15">
        <f t="shared" si="99"/>
        <v>6901346.390000001</v>
      </c>
      <c r="E329" s="15">
        <f t="shared" si="99"/>
        <v>6579279.41</v>
      </c>
      <c r="F329" s="15">
        <f t="shared" si="100"/>
        <v>6010248.68</v>
      </c>
      <c r="G329" s="15">
        <f t="shared" si="100"/>
        <v>5962413.85</v>
      </c>
      <c r="H329" s="15">
        <f aca="true" t="shared" si="103" ref="H329:N329">SUM(H335+H341+H347+H353+H359+H365+H371+H377+H383+H389)</f>
        <v>6050398.99</v>
      </c>
      <c r="I329" s="15">
        <f t="shared" si="103"/>
        <v>6365042.36</v>
      </c>
      <c r="J329" s="15">
        <f t="shared" si="103"/>
        <v>5830392.949999999</v>
      </c>
      <c r="K329" s="15">
        <f t="shared" si="103"/>
        <v>2932349.51</v>
      </c>
      <c r="L329" s="15">
        <f t="shared" si="103"/>
        <v>0</v>
      </c>
      <c r="M329" s="15">
        <f t="shared" si="103"/>
        <v>0</v>
      </c>
      <c r="N329" s="15">
        <f t="shared" si="103"/>
        <v>3238986.1400000006</v>
      </c>
      <c r="O329" s="15">
        <f>SUM(C329:N329)</f>
        <v>56634030.35999999</v>
      </c>
    </row>
    <row r="330" spans="1:15" ht="15">
      <c r="A330" s="12" t="s">
        <v>25</v>
      </c>
      <c r="B330" s="13" t="s">
        <v>8</v>
      </c>
      <c r="C330" s="15">
        <f aca="true" t="shared" si="104" ref="C330:O330">IF(C431=0,0,(C329/C327/C431))</f>
        <v>110.2474707004189</v>
      </c>
      <c r="D330" s="15">
        <f t="shared" si="104"/>
        <v>112.20971627861603</v>
      </c>
      <c r="E330" s="15">
        <f t="shared" si="104"/>
        <v>109.98461066532931</v>
      </c>
      <c r="F330" s="15">
        <f t="shared" si="104"/>
        <v>97.37769446379676</v>
      </c>
      <c r="G330" s="15">
        <f t="shared" si="104"/>
        <v>100.02371833584968</v>
      </c>
      <c r="H330" s="15">
        <f t="shared" si="104"/>
        <v>64.24429261610992</v>
      </c>
      <c r="I330" s="15">
        <f t="shared" si="104"/>
        <v>103.59432245044108</v>
      </c>
      <c r="J330" s="15">
        <f t="shared" si="104"/>
        <v>102.41876350413686</v>
      </c>
      <c r="K330" s="15">
        <f t="shared" si="104"/>
        <v>93.55377456610515</v>
      </c>
      <c r="L330" s="15">
        <f t="shared" si="104"/>
        <v>0</v>
      </c>
      <c r="M330" s="15">
        <f t="shared" si="104"/>
        <v>0</v>
      </c>
      <c r="N330" s="15">
        <f t="shared" si="104"/>
        <v>209.19628883291355</v>
      </c>
      <c r="O330" s="15">
        <f t="shared" si="104"/>
        <v>84.32602107181569</v>
      </c>
    </row>
    <row r="331" spans="1:15" ht="15">
      <c r="A331" s="12" t="s">
        <v>25</v>
      </c>
      <c r="B331" s="13" t="s">
        <v>9</v>
      </c>
      <c r="C331" s="28">
        <f>IF(C328=0,0,(C329/C328))</f>
        <v>0.0783214705494912</v>
      </c>
      <c r="D331" s="28">
        <f aca="true" t="shared" si="105" ref="D331:O331">IF(D328=0,0,(D329/D328))</f>
        <v>0.07782933591502676</v>
      </c>
      <c r="E331" s="28">
        <f t="shared" si="105"/>
        <v>0.07606268601334006</v>
      </c>
      <c r="F331" s="28">
        <f t="shared" si="105"/>
        <v>0.07906309561929453</v>
      </c>
      <c r="G331" s="28">
        <f t="shared" si="105"/>
        <v>0.07798442759468611</v>
      </c>
      <c r="H331" s="28">
        <f t="shared" si="105"/>
        <v>0.07876903835567936</v>
      </c>
      <c r="I331" s="28">
        <f t="shared" si="105"/>
        <v>0.07819141642315221</v>
      </c>
      <c r="J331" s="28">
        <f t="shared" si="105"/>
        <v>0.0774591253836295</v>
      </c>
      <c r="K331" s="28">
        <f t="shared" si="105"/>
        <v>0.07720110351773658</v>
      </c>
      <c r="L331" s="28">
        <f t="shared" si="105"/>
        <v>0</v>
      </c>
      <c r="M331" s="28">
        <f t="shared" si="105"/>
        <v>0</v>
      </c>
      <c r="N331" s="28">
        <f t="shared" si="105"/>
        <v>0.07941510738401938</v>
      </c>
      <c r="O331" s="28">
        <f t="shared" si="105"/>
        <v>0.07798070996681132</v>
      </c>
    </row>
    <row r="332" spans="1:15" ht="15">
      <c r="A332" s="18"/>
      <c r="B332" s="19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</row>
    <row r="333" spans="1:15" ht="15">
      <c r="A333" s="12" t="s">
        <v>25</v>
      </c>
      <c r="B333" s="21" t="s">
        <v>33</v>
      </c>
      <c r="C333" s="14">
        <v>1263</v>
      </c>
      <c r="D333" s="14">
        <v>1254</v>
      </c>
      <c r="E333" s="14">
        <v>1254</v>
      </c>
      <c r="F333" s="14">
        <v>1251</v>
      </c>
      <c r="G333" s="14">
        <v>1246</v>
      </c>
      <c r="H333" s="14">
        <v>1908</v>
      </c>
      <c r="I333" s="14">
        <v>1230</v>
      </c>
      <c r="J333" s="14">
        <v>1208</v>
      </c>
      <c r="K333" s="14">
        <v>1200</v>
      </c>
      <c r="L333" s="14">
        <v>1200</v>
      </c>
      <c r="M333" s="14">
        <v>1200</v>
      </c>
      <c r="N333" s="14">
        <v>679</v>
      </c>
      <c r="O333" s="14">
        <f>SUM(C333:N333)</f>
        <v>14893</v>
      </c>
    </row>
    <row r="334" spans="1:15" ht="15">
      <c r="A334" s="12" t="s">
        <v>25</v>
      </c>
      <c r="B334" s="13" t="s">
        <v>7</v>
      </c>
      <c r="C334" s="15">
        <v>46925359.22</v>
      </c>
      <c r="D334" s="15">
        <v>48835172.59</v>
      </c>
      <c r="E334" s="15">
        <v>47600622.79</v>
      </c>
      <c r="F334" s="15">
        <v>40878437.11</v>
      </c>
      <c r="G334" s="15">
        <v>41117155.08</v>
      </c>
      <c r="H334" s="15">
        <v>39778253.26</v>
      </c>
      <c r="I334" s="15">
        <v>42735497.72</v>
      </c>
      <c r="J334" s="15">
        <v>40948329.51</v>
      </c>
      <c r="K334" s="15">
        <v>20800722.33</v>
      </c>
      <c r="L334" s="15">
        <v>0</v>
      </c>
      <c r="M334" s="15">
        <v>0</v>
      </c>
      <c r="N334" s="15">
        <v>21408311.25</v>
      </c>
      <c r="O334" s="15">
        <f>SUM(C334:N334)</f>
        <v>391027860.85999995</v>
      </c>
    </row>
    <row r="335" spans="1:15" ht="15">
      <c r="A335" s="12" t="s">
        <v>25</v>
      </c>
      <c r="B335" s="13" t="s">
        <v>0</v>
      </c>
      <c r="C335" s="15">
        <v>4592642.39</v>
      </c>
      <c r="D335" s="15">
        <v>4706912.25</v>
      </c>
      <c r="E335" s="15">
        <v>4455060.67</v>
      </c>
      <c r="F335" s="15">
        <v>3871944.65</v>
      </c>
      <c r="G335" s="15">
        <v>4036918.81</v>
      </c>
      <c r="H335" s="15">
        <v>3910766.85</v>
      </c>
      <c r="I335" s="15">
        <v>4074498.25</v>
      </c>
      <c r="J335" s="15">
        <v>3848068.71</v>
      </c>
      <c r="K335" s="15">
        <v>2006901.02</v>
      </c>
      <c r="L335" s="15">
        <v>0</v>
      </c>
      <c r="M335" s="15">
        <v>0</v>
      </c>
      <c r="N335" s="15">
        <v>2042791.27</v>
      </c>
      <c r="O335" s="15">
        <f>SUM(C335:N335)</f>
        <v>37546504.870000005</v>
      </c>
    </row>
    <row r="336" spans="1:15" ht="15">
      <c r="A336" s="12" t="s">
        <v>25</v>
      </c>
      <c r="B336" s="13" t="s">
        <v>8</v>
      </c>
      <c r="C336" s="15">
        <v>117.3</v>
      </c>
      <c r="D336" s="15">
        <v>121.08</v>
      </c>
      <c r="E336" s="15">
        <v>118.42</v>
      </c>
      <c r="F336" s="15">
        <v>99.84</v>
      </c>
      <c r="G336" s="15">
        <v>108</v>
      </c>
      <c r="H336" s="15">
        <v>66.12</v>
      </c>
      <c r="I336" s="15">
        <v>106.86</v>
      </c>
      <c r="J336" s="15">
        <v>109.84</v>
      </c>
      <c r="K336" s="15">
        <v>104.53</v>
      </c>
      <c r="L336" s="15">
        <v>0</v>
      </c>
      <c r="M336" s="15">
        <v>0</v>
      </c>
      <c r="N336" s="15">
        <v>231.43</v>
      </c>
      <c r="O336" s="15">
        <f>IF(O333=0,0,(O335/O333/O431))</f>
        <v>90.03871634324852</v>
      </c>
    </row>
    <row r="337" spans="1:15" ht="15">
      <c r="A337" s="12" t="s">
        <v>25</v>
      </c>
      <c r="B337" s="13" t="s">
        <v>9</v>
      </c>
      <c r="C337" s="28">
        <v>0.0978</v>
      </c>
      <c r="D337" s="28">
        <v>0.09630000000000001</v>
      </c>
      <c r="E337" s="28">
        <v>0.0935</v>
      </c>
      <c r="F337" s="28">
        <v>0.0947</v>
      </c>
      <c r="G337" s="28">
        <v>0.0981</v>
      </c>
      <c r="H337" s="28">
        <v>0.0983</v>
      </c>
      <c r="I337" s="28">
        <v>0.0953</v>
      </c>
      <c r="J337" s="28">
        <v>0.0939</v>
      </c>
      <c r="K337" s="28">
        <v>0.0964</v>
      </c>
      <c r="L337" s="28">
        <v>0</v>
      </c>
      <c r="M337" s="28">
        <v>0</v>
      </c>
      <c r="N337" s="28">
        <v>0.09539999999999998</v>
      </c>
      <c r="O337" s="28">
        <f>IF(O334=0,0,ROUNDDOWN(SUM(O335/O334),4))</f>
        <v>0.096</v>
      </c>
    </row>
    <row r="338" spans="1:15" ht="15">
      <c r="A338" s="18"/>
      <c r="B338" s="19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</row>
    <row r="339" spans="1:15" ht="15">
      <c r="A339" s="12" t="s">
        <v>25</v>
      </c>
      <c r="B339" s="21" t="s">
        <v>10</v>
      </c>
      <c r="C339" s="14">
        <v>56</v>
      </c>
      <c r="D339" s="14">
        <v>58</v>
      </c>
      <c r="E339" s="14">
        <v>58</v>
      </c>
      <c r="F339" s="14">
        <v>58</v>
      </c>
      <c r="G339" s="14">
        <v>58</v>
      </c>
      <c r="H339" s="14">
        <v>66</v>
      </c>
      <c r="I339" s="14">
        <v>58</v>
      </c>
      <c r="J339" s="14">
        <v>61</v>
      </c>
      <c r="K339" s="14">
        <v>60</v>
      </c>
      <c r="L339" s="14">
        <v>60</v>
      </c>
      <c r="M339" s="14">
        <v>60</v>
      </c>
      <c r="N339" s="14">
        <v>37</v>
      </c>
      <c r="O339" s="14">
        <f>SUM(C339:N339)</f>
        <v>690</v>
      </c>
    </row>
    <row r="340" spans="1:15" ht="15">
      <c r="A340" s="12" t="s">
        <v>25</v>
      </c>
      <c r="B340" s="13" t="s">
        <v>7</v>
      </c>
      <c r="C340" s="15">
        <v>2320256.9</v>
      </c>
      <c r="D340" s="15">
        <v>2605227.86</v>
      </c>
      <c r="E340" s="15">
        <v>2393082.39</v>
      </c>
      <c r="F340" s="15">
        <v>2092519.95</v>
      </c>
      <c r="G340" s="15">
        <v>2422304.85</v>
      </c>
      <c r="H340" s="15">
        <v>2479229.75</v>
      </c>
      <c r="I340" s="15">
        <v>2481279.8</v>
      </c>
      <c r="J340" s="15">
        <v>2145056.1</v>
      </c>
      <c r="K340" s="15">
        <v>1285636.85</v>
      </c>
      <c r="L340" s="15">
        <v>0</v>
      </c>
      <c r="M340" s="15">
        <v>0</v>
      </c>
      <c r="N340" s="15">
        <v>1131188.8</v>
      </c>
      <c r="O340" s="15">
        <f>SUM(C340:N340)</f>
        <v>21355783.250000004</v>
      </c>
    </row>
    <row r="341" spans="1:15" ht="15">
      <c r="A341" s="12" t="s">
        <v>25</v>
      </c>
      <c r="B341" s="13" t="s">
        <v>0</v>
      </c>
      <c r="C341" s="15">
        <v>123819.77</v>
      </c>
      <c r="D341" s="15">
        <v>131027.63</v>
      </c>
      <c r="E341" s="15">
        <v>155134.28</v>
      </c>
      <c r="F341" s="15">
        <v>121908.29</v>
      </c>
      <c r="G341" s="15">
        <v>136451.17</v>
      </c>
      <c r="H341" s="15">
        <v>114867.38</v>
      </c>
      <c r="I341" s="15">
        <v>125348.24</v>
      </c>
      <c r="J341" s="15">
        <v>133307.31</v>
      </c>
      <c r="K341" s="15">
        <v>56668.27</v>
      </c>
      <c r="L341" s="15">
        <v>0</v>
      </c>
      <c r="M341" s="15">
        <v>0</v>
      </c>
      <c r="N341" s="15">
        <v>65404.43</v>
      </c>
      <c r="O341" s="15">
        <f>SUM(C341:N341)</f>
        <v>1163936.77</v>
      </c>
    </row>
    <row r="342" spans="1:15" ht="15">
      <c r="A342" s="12" t="s">
        <v>25</v>
      </c>
      <c r="B342" s="13" t="s">
        <v>8</v>
      </c>
      <c r="C342" s="15">
        <v>71.32</v>
      </c>
      <c r="D342" s="15">
        <v>72.87</v>
      </c>
      <c r="E342" s="15">
        <v>89.16</v>
      </c>
      <c r="F342" s="15">
        <v>67.8</v>
      </c>
      <c r="G342" s="15">
        <v>78.42</v>
      </c>
      <c r="H342" s="15">
        <v>56.14</v>
      </c>
      <c r="I342" s="15">
        <v>69.72</v>
      </c>
      <c r="J342" s="15">
        <v>75.36</v>
      </c>
      <c r="K342" s="15">
        <v>59.03</v>
      </c>
      <c r="L342" s="15">
        <v>0</v>
      </c>
      <c r="M342" s="15">
        <v>0</v>
      </c>
      <c r="N342" s="15">
        <v>135.98</v>
      </c>
      <c r="O342" s="15">
        <f>IF(O339=0,0,(O341/O339/O431))</f>
        <v>60.245174430641825</v>
      </c>
    </row>
    <row r="343" spans="1:15" ht="15">
      <c r="A343" s="12" t="s">
        <v>25</v>
      </c>
      <c r="B343" s="13" t="s">
        <v>9</v>
      </c>
      <c r="C343" s="28">
        <v>0.0533</v>
      </c>
      <c r="D343" s="28">
        <v>0.050199999999999995</v>
      </c>
      <c r="E343" s="28">
        <v>0.06480000000000001</v>
      </c>
      <c r="F343" s="28">
        <v>0.0582</v>
      </c>
      <c r="G343" s="28">
        <v>0.0563</v>
      </c>
      <c r="H343" s="28">
        <v>0.0463</v>
      </c>
      <c r="I343" s="28">
        <v>0.0505</v>
      </c>
      <c r="J343" s="28">
        <v>0.0621</v>
      </c>
      <c r="K343" s="28">
        <v>0.044000000000000004</v>
      </c>
      <c r="L343" s="28">
        <v>0</v>
      </c>
      <c r="M343" s="28">
        <v>0</v>
      </c>
      <c r="N343" s="28">
        <v>0.057800000000000004</v>
      </c>
      <c r="O343" s="28">
        <f>IF(O340=0,0,ROUNDDOWN(SUM(O341/O340),4))</f>
        <v>0.0545</v>
      </c>
    </row>
    <row r="344" spans="1:15" ht="15">
      <c r="A344" s="18"/>
      <c r="B344" s="19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1:15" ht="15">
      <c r="A345" s="12" t="s">
        <v>25</v>
      </c>
      <c r="B345" s="21" t="s">
        <v>11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f>SUM(C345:N345)</f>
        <v>0</v>
      </c>
    </row>
    <row r="346" spans="1:15" ht="15">
      <c r="A346" s="12" t="s">
        <v>25</v>
      </c>
      <c r="B346" s="13" t="s">
        <v>7</v>
      </c>
      <c r="C346" s="15">
        <v>0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f>SUM(C346:N346)</f>
        <v>0</v>
      </c>
    </row>
    <row r="347" spans="1:15" ht="15">
      <c r="A347" s="12" t="s">
        <v>25</v>
      </c>
      <c r="B347" s="13" t="s">
        <v>0</v>
      </c>
      <c r="C347" s="15">
        <v>0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f>SUM(C347:N347)</f>
        <v>0</v>
      </c>
    </row>
    <row r="348" spans="1:15" ht="15">
      <c r="A348" s="12" t="s">
        <v>25</v>
      </c>
      <c r="B348" s="13" t="s">
        <v>8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f>IF(O345=0,0,(O347/O345/O431))</f>
        <v>0</v>
      </c>
    </row>
    <row r="349" spans="1:15" ht="15">
      <c r="A349" s="12" t="s">
        <v>25</v>
      </c>
      <c r="B349" s="13" t="s">
        <v>9</v>
      </c>
      <c r="C349" s="28">
        <v>0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f>IF(O346=0,0,(O347/O346))</f>
        <v>0</v>
      </c>
    </row>
    <row r="350" spans="1:15" ht="15">
      <c r="A350" s="18"/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</row>
    <row r="351" spans="1:15" ht="15">
      <c r="A351" s="12" t="s">
        <v>25</v>
      </c>
      <c r="B351" s="21" t="s">
        <v>12</v>
      </c>
      <c r="C351" s="14">
        <v>125</v>
      </c>
      <c r="D351" s="14">
        <v>125</v>
      </c>
      <c r="E351" s="14">
        <v>125</v>
      </c>
      <c r="F351" s="14">
        <v>125</v>
      </c>
      <c r="G351" s="14">
        <v>125</v>
      </c>
      <c r="H351" s="14">
        <v>150</v>
      </c>
      <c r="I351" s="14">
        <v>125</v>
      </c>
      <c r="J351" s="14">
        <v>125</v>
      </c>
      <c r="K351" s="14">
        <v>125</v>
      </c>
      <c r="L351" s="14">
        <v>125</v>
      </c>
      <c r="M351" s="14">
        <v>125</v>
      </c>
      <c r="N351" s="14">
        <v>76</v>
      </c>
      <c r="O351" s="14">
        <f>SUM(C351:N351)</f>
        <v>1476</v>
      </c>
    </row>
    <row r="352" spans="1:15" ht="15">
      <c r="A352" s="12" t="s">
        <v>25</v>
      </c>
      <c r="B352" s="13" t="s">
        <v>7</v>
      </c>
      <c r="C352" s="15">
        <v>3808708.75</v>
      </c>
      <c r="D352" s="15">
        <v>3908806.75</v>
      </c>
      <c r="E352" s="15">
        <v>3722176.25</v>
      </c>
      <c r="F352" s="15">
        <v>3072386.5</v>
      </c>
      <c r="G352" s="15">
        <v>3066115.5</v>
      </c>
      <c r="H352" s="15">
        <v>2891087.5</v>
      </c>
      <c r="I352" s="15">
        <v>3465675.75</v>
      </c>
      <c r="J352" s="15">
        <v>3097056.5</v>
      </c>
      <c r="K352" s="15">
        <v>1704022</v>
      </c>
      <c r="L352" s="15">
        <v>0</v>
      </c>
      <c r="M352" s="15">
        <v>0</v>
      </c>
      <c r="N352" s="15">
        <v>1541170.5</v>
      </c>
      <c r="O352" s="15">
        <f>SUM(C352:N352)</f>
        <v>30277206</v>
      </c>
    </row>
    <row r="353" spans="1:15" ht="15">
      <c r="A353" s="12" t="s">
        <v>25</v>
      </c>
      <c r="B353" s="13" t="s">
        <v>0</v>
      </c>
      <c r="C353" s="15">
        <v>248508.1</v>
      </c>
      <c r="D353" s="15">
        <v>227361.79</v>
      </c>
      <c r="E353" s="15">
        <v>234727.96</v>
      </c>
      <c r="F353" s="15">
        <v>198924.61</v>
      </c>
      <c r="G353" s="15">
        <v>201866.89</v>
      </c>
      <c r="H353" s="15">
        <v>178434.24</v>
      </c>
      <c r="I353" s="15">
        <v>201159.18</v>
      </c>
      <c r="J353" s="15">
        <v>174753.05</v>
      </c>
      <c r="K353" s="15">
        <v>90466.71</v>
      </c>
      <c r="L353" s="15">
        <v>0</v>
      </c>
      <c r="M353" s="15">
        <v>0</v>
      </c>
      <c r="N353" s="15">
        <v>104734.6</v>
      </c>
      <c r="O353" s="15">
        <f>SUM(C353:N353)</f>
        <v>1860937.1300000001</v>
      </c>
    </row>
    <row r="354" spans="1:15" ht="15">
      <c r="A354" s="12" t="s">
        <v>25</v>
      </c>
      <c r="B354" s="13" t="s">
        <v>8</v>
      </c>
      <c r="C354" s="15">
        <v>64.13</v>
      </c>
      <c r="D354" s="15">
        <v>58.67</v>
      </c>
      <c r="E354" s="15">
        <v>62.59</v>
      </c>
      <c r="F354" s="15">
        <v>51.34</v>
      </c>
      <c r="G354" s="15">
        <v>53.83</v>
      </c>
      <c r="H354" s="15">
        <v>38.37</v>
      </c>
      <c r="I354" s="15">
        <v>51.91</v>
      </c>
      <c r="J354" s="15">
        <v>48.21</v>
      </c>
      <c r="K354" s="15">
        <v>45.23</v>
      </c>
      <c r="L354" s="15">
        <v>0</v>
      </c>
      <c r="M354" s="15">
        <v>0</v>
      </c>
      <c r="N354" s="15">
        <v>106.01</v>
      </c>
      <c r="O354" s="15">
        <f>IF(O351=0,0,(O353/O351/O431))</f>
        <v>45.028482626790556</v>
      </c>
    </row>
    <row r="355" spans="1:15" ht="15">
      <c r="A355" s="12" t="s">
        <v>25</v>
      </c>
      <c r="B355" s="13" t="s">
        <v>9</v>
      </c>
      <c r="C355" s="28">
        <v>0.0652</v>
      </c>
      <c r="D355" s="28">
        <v>0.0581</v>
      </c>
      <c r="E355" s="28">
        <v>0.063</v>
      </c>
      <c r="F355" s="28">
        <v>0.0647</v>
      </c>
      <c r="G355" s="28">
        <v>0.0658</v>
      </c>
      <c r="H355" s="28">
        <v>0.0617</v>
      </c>
      <c r="I355" s="28">
        <v>0.058</v>
      </c>
      <c r="J355" s="28">
        <v>0.0564</v>
      </c>
      <c r="K355" s="28">
        <v>0.053</v>
      </c>
      <c r="L355" s="28">
        <v>0</v>
      </c>
      <c r="M355" s="28">
        <v>0</v>
      </c>
      <c r="N355" s="28">
        <v>0.0679</v>
      </c>
      <c r="O355" s="28">
        <f>IF(O352=0,0,ROUNDDOWN(SUM(O353/O352),4))</f>
        <v>0.0614</v>
      </c>
    </row>
    <row r="356" spans="1:15" ht="15">
      <c r="A356" s="18"/>
      <c r="B356" s="19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</row>
    <row r="357" spans="1:15" ht="15">
      <c r="A357" s="12" t="s">
        <v>25</v>
      </c>
      <c r="B357" s="21" t="s">
        <v>13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f>SUM(C357:N357)</f>
        <v>0</v>
      </c>
    </row>
    <row r="358" spans="1:15" ht="15">
      <c r="A358" s="12" t="s">
        <v>25</v>
      </c>
      <c r="B358" s="13" t="s">
        <v>7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f>SUM(C358:N358)</f>
        <v>0</v>
      </c>
    </row>
    <row r="359" spans="1:15" ht="15">
      <c r="A359" s="12" t="s">
        <v>25</v>
      </c>
      <c r="B359" s="13" t="s">
        <v>0</v>
      </c>
      <c r="C359" s="15">
        <v>0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f>SUM(C359:N359)</f>
        <v>0</v>
      </c>
    </row>
    <row r="360" spans="1:15" ht="15">
      <c r="A360" s="12" t="s">
        <v>25</v>
      </c>
      <c r="B360" s="13" t="s">
        <v>8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f>IF(O357=0,0,(O359/O357/O431))</f>
        <v>0</v>
      </c>
    </row>
    <row r="361" spans="1:15" ht="15">
      <c r="A361" s="12" t="s">
        <v>25</v>
      </c>
      <c r="B361" s="13" t="s">
        <v>9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f>IF(O358=0,0,ROUNDDOWN(SUM(O359/O358),4))</f>
        <v>0</v>
      </c>
    </row>
    <row r="362" spans="1:15" ht="15">
      <c r="A362" s="18"/>
      <c r="B362" s="19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1:15" ht="15">
      <c r="A363" s="12" t="s">
        <v>25</v>
      </c>
      <c r="B363" s="21" t="s">
        <v>14</v>
      </c>
      <c r="C363" s="14">
        <v>163</v>
      </c>
      <c r="D363" s="14">
        <v>169</v>
      </c>
      <c r="E363" s="14">
        <v>169</v>
      </c>
      <c r="F363" s="14">
        <v>169</v>
      </c>
      <c r="G363" s="14">
        <v>170</v>
      </c>
      <c r="H363" s="14">
        <v>249</v>
      </c>
      <c r="I363" s="14">
        <v>170</v>
      </c>
      <c r="J363" s="14">
        <v>169</v>
      </c>
      <c r="K363" s="14">
        <v>173</v>
      </c>
      <c r="L363" s="14">
        <v>173</v>
      </c>
      <c r="M363" s="14">
        <v>173</v>
      </c>
      <c r="N363" s="14">
        <v>132</v>
      </c>
      <c r="O363" s="14">
        <f>SUM(C363:N363)</f>
        <v>2079</v>
      </c>
    </row>
    <row r="364" spans="1:15" ht="15">
      <c r="A364" s="12" t="s">
        <v>25</v>
      </c>
      <c r="B364" s="13" t="s">
        <v>7</v>
      </c>
      <c r="C364" s="15">
        <v>11033566.09</v>
      </c>
      <c r="D364" s="15">
        <v>9767844.57</v>
      </c>
      <c r="E364" s="15">
        <v>9726688.14</v>
      </c>
      <c r="F364" s="15">
        <v>8597633.13</v>
      </c>
      <c r="G364" s="15">
        <v>8858522.87</v>
      </c>
      <c r="H364" s="15">
        <v>8487299.06</v>
      </c>
      <c r="I364" s="15">
        <v>8773405.37</v>
      </c>
      <c r="J364" s="15">
        <v>8584535.72</v>
      </c>
      <c r="K364" s="15">
        <v>4138007.81</v>
      </c>
      <c r="L364" s="15">
        <v>0</v>
      </c>
      <c r="M364" s="15">
        <v>0</v>
      </c>
      <c r="N364" s="15">
        <v>4824655</v>
      </c>
      <c r="O364" s="15">
        <f>SUM(C364:N364)</f>
        <v>82792157.76</v>
      </c>
    </row>
    <row r="365" spans="1:15" ht="15">
      <c r="A365" s="12" t="s">
        <v>25</v>
      </c>
      <c r="B365" s="13" t="s">
        <v>0</v>
      </c>
      <c r="C365" s="15">
        <v>661267.97</v>
      </c>
      <c r="D365" s="15">
        <v>508286.62</v>
      </c>
      <c r="E365" s="15">
        <v>445312.26</v>
      </c>
      <c r="F365" s="15">
        <v>536304.14</v>
      </c>
      <c r="G365" s="15">
        <v>449593.45</v>
      </c>
      <c r="H365" s="15">
        <v>538255.57</v>
      </c>
      <c r="I365" s="15">
        <v>538958.75</v>
      </c>
      <c r="J365" s="15">
        <v>439373.76</v>
      </c>
      <c r="K365" s="15">
        <v>165873.32</v>
      </c>
      <c r="L365" s="15">
        <v>0</v>
      </c>
      <c r="M365" s="15">
        <v>0</v>
      </c>
      <c r="N365" s="15">
        <v>254683.18</v>
      </c>
      <c r="O365" s="15">
        <f>SUM(C365:N365)</f>
        <v>4537909.02</v>
      </c>
    </row>
    <row r="366" spans="1:15" ht="15">
      <c r="A366" s="12" t="s">
        <v>25</v>
      </c>
      <c r="B366" s="13" t="s">
        <v>8</v>
      </c>
      <c r="C366" s="15">
        <v>130.87</v>
      </c>
      <c r="D366" s="15">
        <v>97.02</v>
      </c>
      <c r="E366" s="15">
        <v>87.83</v>
      </c>
      <c r="F366" s="15">
        <v>102.37</v>
      </c>
      <c r="G366" s="15">
        <v>88.16</v>
      </c>
      <c r="H366" s="15">
        <v>69.73</v>
      </c>
      <c r="I366" s="15">
        <v>102.27</v>
      </c>
      <c r="J366" s="15">
        <v>89.65</v>
      </c>
      <c r="K366" s="15">
        <v>59.93</v>
      </c>
      <c r="L366" s="15">
        <v>0</v>
      </c>
      <c r="M366" s="15">
        <v>0</v>
      </c>
      <c r="N366" s="15">
        <v>148.42</v>
      </c>
      <c r="O366" s="15">
        <f>IF(O363=0,0,(O365/O363/O431))</f>
        <v>77.95487219130075</v>
      </c>
    </row>
    <row r="367" spans="1:15" ht="15">
      <c r="A367" s="12" t="s">
        <v>25</v>
      </c>
      <c r="B367" s="13" t="s">
        <v>9</v>
      </c>
      <c r="C367" s="28">
        <v>0.0599</v>
      </c>
      <c r="D367" s="28">
        <v>0.052000000000000005</v>
      </c>
      <c r="E367" s="28">
        <v>0.045700000000000005</v>
      </c>
      <c r="F367" s="28">
        <v>0.0623</v>
      </c>
      <c r="G367" s="28">
        <v>0.0507</v>
      </c>
      <c r="H367" s="28">
        <v>0.0634</v>
      </c>
      <c r="I367" s="28">
        <v>0.0614</v>
      </c>
      <c r="J367" s="28">
        <v>0.0511</v>
      </c>
      <c r="K367" s="28">
        <v>0.04</v>
      </c>
      <c r="L367" s="28">
        <v>0</v>
      </c>
      <c r="M367" s="28">
        <v>0</v>
      </c>
      <c r="N367" s="28">
        <v>0.0527</v>
      </c>
      <c r="O367" s="28">
        <f>IF(O364=0,0,(O365/O364))</f>
        <v>0.054810855795721675</v>
      </c>
    </row>
    <row r="368" spans="1:15" ht="15">
      <c r="A368" s="18"/>
      <c r="B368" s="19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1:15" ht="15">
      <c r="A369" s="12" t="s">
        <v>25</v>
      </c>
      <c r="B369" s="21" t="s">
        <v>38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f>SUM(C369:N369)</f>
        <v>0</v>
      </c>
    </row>
    <row r="370" spans="1:15" ht="15">
      <c r="A370" s="12" t="s">
        <v>25</v>
      </c>
      <c r="B370" s="13" t="s">
        <v>7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f>SUM(C370:N370)</f>
        <v>0</v>
      </c>
    </row>
    <row r="371" spans="1:15" ht="15">
      <c r="A371" s="12" t="s">
        <v>25</v>
      </c>
      <c r="B371" s="13" t="s">
        <v>0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f>SUM(C371:N371)</f>
        <v>0</v>
      </c>
    </row>
    <row r="372" spans="1:15" ht="15">
      <c r="A372" s="12" t="s">
        <v>25</v>
      </c>
      <c r="B372" s="13" t="s">
        <v>8</v>
      </c>
      <c r="C372" s="15">
        <v>0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f>IF(O369=0,0,(O371/O369/O431))</f>
        <v>0</v>
      </c>
    </row>
    <row r="373" spans="1:15" ht="15">
      <c r="A373" s="12" t="s">
        <v>25</v>
      </c>
      <c r="B373" s="13" t="s">
        <v>9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f>IF(O370=0,0,(O371/O370))</f>
        <v>0</v>
      </c>
    </row>
    <row r="374" spans="1:15" ht="15">
      <c r="A374" s="18"/>
      <c r="B374" s="19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1:15" ht="15">
      <c r="A375" s="12" t="s">
        <v>25</v>
      </c>
      <c r="B375" s="21" t="s">
        <v>15</v>
      </c>
      <c r="C375" s="14">
        <v>11</v>
      </c>
      <c r="D375" s="14">
        <v>13</v>
      </c>
      <c r="E375" s="14">
        <v>14</v>
      </c>
      <c r="F375" s="14">
        <v>14</v>
      </c>
      <c r="G375" s="14">
        <v>14</v>
      </c>
      <c r="H375" s="14">
        <v>20</v>
      </c>
      <c r="I375" s="14">
        <v>14</v>
      </c>
      <c r="J375" s="14">
        <v>14</v>
      </c>
      <c r="K375" s="14">
        <v>16</v>
      </c>
      <c r="L375" s="14">
        <v>16</v>
      </c>
      <c r="M375" s="14">
        <v>16</v>
      </c>
      <c r="N375" s="14">
        <v>13</v>
      </c>
      <c r="O375" s="14">
        <f>SUM(C375:N375)</f>
        <v>175</v>
      </c>
    </row>
    <row r="376" spans="1:15" ht="15">
      <c r="A376" s="12" t="s">
        <v>25</v>
      </c>
      <c r="B376" s="13" t="s">
        <v>7</v>
      </c>
      <c r="C376" s="15">
        <v>775265</v>
      </c>
      <c r="D376" s="15">
        <v>932200</v>
      </c>
      <c r="E376" s="15">
        <v>804275</v>
      </c>
      <c r="F376" s="15">
        <v>772230</v>
      </c>
      <c r="G376" s="15">
        <v>683020</v>
      </c>
      <c r="H376" s="15">
        <v>604785</v>
      </c>
      <c r="I376" s="15">
        <v>773515</v>
      </c>
      <c r="J376" s="15">
        <v>604630</v>
      </c>
      <c r="K376" s="15">
        <v>241585</v>
      </c>
      <c r="L376" s="15">
        <v>0</v>
      </c>
      <c r="M376" s="15">
        <v>0</v>
      </c>
      <c r="N376" s="15">
        <v>426855</v>
      </c>
      <c r="O376" s="15">
        <f>SUM(C376:N376)</f>
        <v>6618360</v>
      </c>
    </row>
    <row r="377" spans="1:15" ht="15">
      <c r="A377" s="12" t="s">
        <v>25</v>
      </c>
      <c r="B377" s="13" t="s">
        <v>0</v>
      </c>
      <c r="C377" s="15">
        <v>44226.03</v>
      </c>
      <c r="D377" s="15">
        <v>72617.95</v>
      </c>
      <c r="E377" s="15">
        <v>44468.28</v>
      </c>
      <c r="F377" s="15">
        <v>-19243.85</v>
      </c>
      <c r="G377" s="15">
        <v>49728.77</v>
      </c>
      <c r="H377" s="15">
        <v>60482.76</v>
      </c>
      <c r="I377" s="15">
        <v>39756.9</v>
      </c>
      <c r="J377" s="15">
        <v>64079.68</v>
      </c>
      <c r="K377" s="15">
        <v>13086.79</v>
      </c>
      <c r="L377" s="15">
        <v>0</v>
      </c>
      <c r="M377" s="15">
        <v>0</v>
      </c>
      <c r="N377" s="15">
        <v>-7.08</v>
      </c>
      <c r="O377" s="15">
        <f>SUM(C377:N377)</f>
        <v>369196.23</v>
      </c>
    </row>
    <row r="378" spans="1:15" ht="15">
      <c r="A378" s="12" t="s">
        <v>25</v>
      </c>
      <c r="B378" s="13" t="s">
        <v>8</v>
      </c>
      <c r="C378" s="15">
        <v>129.7</v>
      </c>
      <c r="D378" s="15">
        <v>180.19</v>
      </c>
      <c r="E378" s="15">
        <v>105.88</v>
      </c>
      <c r="F378" s="15">
        <v>-44.34</v>
      </c>
      <c r="G378" s="15">
        <v>118.4</v>
      </c>
      <c r="H378" s="15">
        <v>97.55</v>
      </c>
      <c r="I378" s="15">
        <v>91.61</v>
      </c>
      <c r="J378" s="15">
        <v>157.83</v>
      </c>
      <c r="K378" s="15">
        <v>51.12</v>
      </c>
      <c r="L378" s="15">
        <v>0</v>
      </c>
      <c r="M378" s="15">
        <v>0</v>
      </c>
      <c r="N378" s="15">
        <v>-0.04</v>
      </c>
      <c r="O378" s="15">
        <f>IF(O375=0,0,(O377/O375/O431))</f>
        <v>75.3461693877551</v>
      </c>
    </row>
    <row r="379" spans="1:15" ht="15">
      <c r="A379" s="12" t="s">
        <v>25</v>
      </c>
      <c r="B379" s="13" t="s">
        <v>9</v>
      </c>
      <c r="C379" s="28">
        <v>0.057</v>
      </c>
      <c r="D379" s="28">
        <v>0.07780000000000001</v>
      </c>
      <c r="E379" s="28">
        <v>0.0552</v>
      </c>
      <c r="F379" s="28">
        <v>-0.024900000000000002</v>
      </c>
      <c r="G379" s="28">
        <v>0.0728</v>
      </c>
      <c r="H379" s="28">
        <v>0.1</v>
      </c>
      <c r="I379" s="28">
        <v>0.0513</v>
      </c>
      <c r="J379" s="28">
        <v>0.1059</v>
      </c>
      <c r="K379" s="28">
        <v>0.0541</v>
      </c>
      <c r="L379" s="28">
        <v>0</v>
      </c>
      <c r="M379" s="28">
        <v>0</v>
      </c>
      <c r="N379" s="28">
        <v>0</v>
      </c>
      <c r="O379" s="28">
        <f>IF(O376=0,0,(O377/O376))</f>
        <v>0.055783642775551645</v>
      </c>
    </row>
    <row r="380" spans="1:15" ht="15">
      <c r="A380" s="18"/>
      <c r="B380" s="19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</row>
    <row r="381" spans="1:15" ht="15">
      <c r="A381" s="12" t="s">
        <v>25</v>
      </c>
      <c r="B381" s="21" t="s">
        <v>41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f>SUM(C381:N381)</f>
        <v>0</v>
      </c>
    </row>
    <row r="382" spans="1:15" ht="15">
      <c r="A382" s="12" t="s">
        <v>25</v>
      </c>
      <c r="B382" s="13" t="s">
        <v>7</v>
      </c>
      <c r="C382" s="15">
        <v>0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f>SUM(C382:N382)</f>
        <v>0</v>
      </c>
    </row>
    <row r="383" spans="1:15" ht="15">
      <c r="A383" s="12" t="s">
        <v>25</v>
      </c>
      <c r="B383" s="13" t="s">
        <v>0</v>
      </c>
      <c r="C383" s="15">
        <v>0</v>
      </c>
      <c r="D383" s="15">
        <v>0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f>SUM(C383:N383)</f>
        <v>0</v>
      </c>
    </row>
    <row r="384" spans="1:15" ht="15">
      <c r="A384" s="12" t="s">
        <v>25</v>
      </c>
      <c r="B384" s="13" t="s">
        <v>8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f>IF(O381=0,0,(O383/O381/O431))</f>
        <v>0</v>
      </c>
    </row>
    <row r="385" spans="1:15" ht="15">
      <c r="A385" s="12" t="s">
        <v>25</v>
      </c>
      <c r="B385" s="13" t="s">
        <v>9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f>IF(O382=0,0,(O383/O382))</f>
        <v>0</v>
      </c>
    </row>
    <row r="386" spans="1:15" ht="15">
      <c r="A386" s="18"/>
      <c r="B386" s="19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</row>
    <row r="387" spans="1:15" ht="15">
      <c r="A387" s="12" t="s">
        <v>25</v>
      </c>
      <c r="B387" s="21" t="s">
        <v>39</v>
      </c>
      <c r="C387" s="14">
        <v>361</v>
      </c>
      <c r="D387" s="14">
        <v>365</v>
      </c>
      <c r="E387" s="14">
        <v>374</v>
      </c>
      <c r="F387" s="14">
        <v>374</v>
      </c>
      <c r="G387" s="14">
        <v>374</v>
      </c>
      <c r="H387" s="14">
        <v>645</v>
      </c>
      <c r="I387" s="14">
        <v>385</v>
      </c>
      <c r="J387" s="14">
        <v>386</v>
      </c>
      <c r="K387" s="14">
        <v>385</v>
      </c>
      <c r="L387" s="14">
        <v>385</v>
      </c>
      <c r="M387" s="14">
        <v>385</v>
      </c>
      <c r="N387" s="14">
        <v>254</v>
      </c>
      <c r="O387" s="14">
        <f>SUM(C387:N387)</f>
        <v>4673</v>
      </c>
    </row>
    <row r="388" spans="1:15" ht="15">
      <c r="A388" s="12" t="s">
        <v>25</v>
      </c>
      <c r="B388" s="13" t="s">
        <v>7</v>
      </c>
      <c r="C388" s="15">
        <v>21493395.22</v>
      </c>
      <c r="D388" s="15">
        <v>22623564.32</v>
      </c>
      <c r="E388" s="15">
        <v>22251276.32</v>
      </c>
      <c r="F388" s="15">
        <v>20605176.26</v>
      </c>
      <c r="G388" s="15">
        <v>20309349.15</v>
      </c>
      <c r="H388" s="15">
        <v>22571238.99</v>
      </c>
      <c r="I388" s="15">
        <v>23173965.13</v>
      </c>
      <c r="J388" s="15">
        <v>19890967.73</v>
      </c>
      <c r="K388" s="15">
        <v>9813285.01</v>
      </c>
      <c r="L388" s="15">
        <v>0</v>
      </c>
      <c r="M388" s="15">
        <v>0</v>
      </c>
      <c r="N388" s="15">
        <v>11453335.54</v>
      </c>
      <c r="O388" s="15">
        <f>SUM(C388:N388)</f>
        <v>194185553.67</v>
      </c>
    </row>
    <row r="389" spans="1:15" ht="15">
      <c r="A389" s="12" t="s">
        <v>25</v>
      </c>
      <c r="B389" s="13" t="s">
        <v>0</v>
      </c>
      <c r="C389" s="15">
        <v>1093107.82</v>
      </c>
      <c r="D389" s="15">
        <v>1255140.15</v>
      </c>
      <c r="E389" s="15">
        <v>1244575.96</v>
      </c>
      <c r="F389" s="15">
        <v>1300410.84</v>
      </c>
      <c r="G389" s="15">
        <v>1087854.76</v>
      </c>
      <c r="H389" s="15">
        <v>1247592.19</v>
      </c>
      <c r="I389" s="15">
        <v>1385321.04</v>
      </c>
      <c r="J389" s="15">
        <v>1170810.44</v>
      </c>
      <c r="K389" s="15">
        <v>599353.4</v>
      </c>
      <c r="L389" s="15">
        <v>0</v>
      </c>
      <c r="M389" s="15">
        <v>0</v>
      </c>
      <c r="N389" s="15">
        <v>771379.74</v>
      </c>
      <c r="O389" s="15">
        <f>SUM(C389:N389)</f>
        <v>11155546.339999998</v>
      </c>
    </row>
    <row r="390" spans="1:15" ht="15">
      <c r="A390" s="12" t="s">
        <v>25</v>
      </c>
      <c r="B390" s="13" t="s">
        <v>8</v>
      </c>
      <c r="C390" s="15">
        <v>97.68</v>
      </c>
      <c r="D390" s="15">
        <v>110.93</v>
      </c>
      <c r="E390" s="15">
        <v>110.92</v>
      </c>
      <c r="F390" s="15">
        <v>112.16</v>
      </c>
      <c r="G390" s="15">
        <v>96.96</v>
      </c>
      <c r="H390" s="15">
        <v>62.4</v>
      </c>
      <c r="I390" s="15">
        <v>116.07</v>
      </c>
      <c r="J390" s="15">
        <v>104.59</v>
      </c>
      <c r="K390" s="15">
        <v>97.3</v>
      </c>
      <c r="L390" s="15">
        <v>0</v>
      </c>
      <c r="M390" s="15">
        <v>0</v>
      </c>
      <c r="N390" s="15">
        <v>233.61</v>
      </c>
      <c r="O390" s="15">
        <f>IF(O387=0,0,(O389/O387/O431))</f>
        <v>85.25837134297329</v>
      </c>
    </row>
    <row r="391" spans="1:15" ht="15">
      <c r="A391" s="12" t="s">
        <v>25</v>
      </c>
      <c r="B391" s="13" t="s">
        <v>9</v>
      </c>
      <c r="C391" s="28">
        <v>0.0508</v>
      </c>
      <c r="D391" s="28">
        <v>0.0554</v>
      </c>
      <c r="E391" s="28">
        <v>0.0559</v>
      </c>
      <c r="F391" s="28">
        <v>0.06309999999999999</v>
      </c>
      <c r="G391" s="28">
        <v>0.0535</v>
      </c>
      <c r="H391" s="28">
        <v>0.0552</v>
      </c>
      <c r="I391" s="28">
        <v>0.0597</v>
      </c>
      <c r="J391" s="28">
        <v>0.0588</v>
      </c>
      <c r="K391" s="28">
        <v>0.061</v>
      </c>
      <c r="L391" s="28">
        <v>0</v>
      </c>
      <c r="M391" s="28">
        <v>0</v>
      </c>
      <c r="N391" s="28">
        <v>0.0673</v>
      </c>
      <c r="O391" s="28">
        <f>IF(O388=0,0,(O389/O388))</f>
        <v>0.057447869469001774</v>
      </c>
    </row>
    <row r="392" spans="1:15" ht="15">
      <c r="A392" s="18"/>
      <c r="B392" s="19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1:15" ht="15">
      <c r="A393" s="12" t="s">
        <v>25</v>
      </c>
      <c r="B393" s="21" t="s">
        <v>16</v>
      </c>
      <c r="C393" s="14">
        <v>17</v>
      </c>
      <c r="D393" s="14">
        <v>15</v>
      </c>
      <c r="E393" s="14">
        <v>15</v>
      </c>
      <c r="F393" s="14">
        <v>15</v>
      </c>
      <c r="G393" s="14">
        <v>16</v>
      </c>
      <c r="H393" s="14">
        <v>23</v>
      </c>
      <c r="I393" s="14">
        <v>15</v>
      </c>
      <c r="J393" s="14">
        <v>15</v>
      </c>
      <c r="K393" s="14">
        <v>15</v>
      </c>
      <c r="L393" s="14">
        <v>15</v>
      </c>
      <c r="M393" s="14">
        <v>15</v>
      </c>
      <c r="N393" s="14">
        <v>0</v>
      </c>
      <c r="O393" s="14">
        <f>SUM(C393:N393)</f>
        <v>176</v>
      </c>
    </row>
    <row r="394" spans="1:15" ht="15">
      <c r="A394" s="12" t="s">
        <v>25</v>
      </c>
      <c r="B394" s="13" t="s">
        <v>0</v>
      </c>
      <c r="C394" s="15">
        <v>318318.5</v>
      </c>
      <c r="D394" s="15">
        <v>284161</v>
      </c>
      <c r="E394" s="15">
        <v>216465.5</v>
      </c>
      <c r="F394" s="15">
        <v>259469.25</v>
      </c>
      <c r="G394" s="15">
        <v>250718.5</v>
      </c>
      <c r="H394" s="15">
        <v>246110</v>
      </c>
      <c r="I394" s="15">
        <v>265759.5</v>
      </c>
      <c r="J394" s="15">
        <v>256635.05</v>
      </c>
      <c r="K394" s="15">
        <v>142352</v>
      </c>
      <c r="L394" s="15">
        <v>0</v>
      </c>
      <c r="M394" s="15">
        <v>0</v>
      </c>
      <c r="N394" s="15">
        <v>0</v>
      </c>
      <c r="O394" s="15">
        <f>SUM(C394:N394)</f>
        <v>2239989.3</v>
      </c>
    </row>
    <row r="395" spans="1:15" ht="15">
      <c r="A395" s="12" t="s">
        <v>25</v>
      </c>
      <c r="B395" s="13" t="s">
        <v>8</v>
      </c>
      <c r="C395" s="15">
        <v>604.02</v>
      </c>
      <c r="D395" s="15">
        <v>611.1</v>
      </c>
      <c r="E395" s="15">
        <v>481.03</v>
      </c>
      <c r="F395" s="15">
        <v>558</v>
      </c>
      <c r="G395" s="15">
        <v>522.33</v>
      </c>
      <c r="H395" s="15">
        <v>345.18</v>
      </c>
      <c r="I395" s="15">
        <v>571.53</v>
      </c>
      <c r="J395" s="15">
        <v>589.97</v>
      </c>
      <c r="K395" s="15">
        <v>593.13</v>
      </c>
      <c r="L395" s="15">
        <v>0</v>
      </c>
      <c r="M395" s="15">
        <v>0</v>
      </c>
      <c r="N395" s="15">
        <v>0</v>
      </c>
      <c r="O395" s="15">
        <f>IF(O393=0,0,(O394/O393/O431))</f>
        <v>454.54328327922076</v>
      </c>
    </row>
    <row r="396" spans="1:15" ht="15">
      <c r="A396" s="12"/>
      <c r="B396" s="19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</row>
    <row r="397" spans="1:15" ht="15">
      <c r="A397" s="12" t="s">
        <v>25</v>
      </c>
      <c r="B397" s="21" t="s">
        <v>17</v>
      </c>
      <c r="C397" s="14">
        <v>12</v>
      </c>
      <c r="D397" s="14">
        <v>10</v>
      </c>
      <c r="E397" s="14">
        <v>10</v>
      </c>
      <c r="F397" s="14">
        <v>10</v>
      </c>
      <c r="G397" s="14">
        <v>10</v>
      </c>
      <c r="H397" s="14">
        <v>14</v>
      </c>
      <c r="I397" s="14">
        <v>9</v>
      </c>
      <c r="J397" s="14">
        <v>9</v>
      </c>
      <c r="K397" s="14">
        <v>9</v>
      </c>
      <c r="L397" s="14">
        <v>9</v>
      </c>
      <c r="M397" s="14">
        <v>9</v>
      </c>
      <c r="N397" s="14">
        <v>0</v>
      </c>
      <c r="O397" s="14">
        <f>SUM(C397:N397)</f>
        <v>111</v>
      </c>
    </row>
    <row r="398" spans="1:15" ht="15">
      <c r="A398" s="12" t="s">
        <v>25</v>
      </c>
      <c r="B398" s="21" t="s">
        <v>18</v>
      </c>
      <c r="C398" s="15">
        <v>743937</v>
      </c>
      <c r="D398" s="15">
        <v>708802.5</v>
      </c>
      <c r="E398" s="15">
        <v>642365.5</v>
      </c>
      <c r="F398" s="15">
        <v>588675.25</v>
      </c>
      <c r="G398" s="15">
        <v>561783.5</v>
      </c>
      <c r="H398" s="15">
        <v>599498.5</v>
      </c>
      <c r="I398" s="15">
        <v>689581.5</v>
      </c>
      <c r="J398" s="15">
        <v>607439.05</v>
      </c>
      <c r="K398" s="15">
        <v>320960</v>
      </c>
      <c r="L398" s="15">
        <v>0</v>
      </c>
      <c r="M398" s="15">
        <v>0</v>
      </c>
      <c r="N398" s="15">
        <v>0</v>
      </c>
      <c r="O398" s="15">
        <f>SUM(C398:N398)</f>
        <v>5463042.8</v>
      </c>
    </row>
    <row r="399" spans="1:15" ht="15">
      <c r="A399" s="12" t="s">
        <v>25</v>
      </c>
      <c r="B399" s="13" t="s">
        <v>0</v>
      </c>
      <c r="C399" s="15">
        <v>178085.5</v>
      </c>
      <c r="D399" s="15">
        <v>148140</v>
      </c>
      <c r="E399" s="15">
        <v>148179</v>
      </c>
      <c r="F399" s="15">
        <v>151990.25</v>
      </c>
      <c r="G399" s="15">
        <v>135494</v>
      </c>
      <c r="H399" s="15">
        <v>125653</v>
      </c>
      <c r="I399" s="15">
        <v>150388.5</v>
      </c>
      <c r="J399" s="15">
        <v>140334.05</v>
      </c>
      <c r="K399" s="15">
        <v>75782</v>
      </c>
      <c r="L399" s="15">
        <v>0</v>
      </c>
      <c r="M399" s="15">
        <v>0</v>
      </c>
      <c r="N399" s="15">
        <v>0</v>
      </c>
      <c r="O399" s="15">
        <f>SUM(C399:N399)</f>
        <v>1254046.3</v>
      </c>
    </row>
    <row r="400" spans="1:15" ht="15">
      <c r="A400" s="12" t="s">
        <v>25</v>
      </c>
      <c r="B400" s="13" t="s">
        <v>8</v>
      </c>
      <c r="C400" s="15">
        <v>478.72</v>
      </c>
      <c r="D400" s="15">
        <v>477.87</v>
      </c>
      <c r="E400" s="15">
        <v>493.93</v>
      </c>
      <c r="F400" s="15">
        <v>490.29</v>
      </c>
      <c r="G400" s="15">
        <v>451.65</v>
      </c>
      <c r="H400" s="15">
        <v>289.52</v>
      </c>
      <c r="I400" s="15">
        <v>539.03</v>
      </c>
      <c r="J400" s="15">
        <v>537.68</v>
      </c>
      <c r="K400" s="15">
        <v>526.26</v>
      </c>
      <c r="L400" s="15">
        <v>0</v>
      </c>
      <c r="M400" s="15">
        <v>0</v>
      </c>
      <c r="N400" s="15">
        <v>0</v>
      </c>
      <c r="O400" s="15">
        <f>IF(O97=0,0,(O399/O397/O431))</f>
        <v>403.48980051480055</v>
      </c>
    </row>
    <row r="401" spans="1:15" ht="15">
      <c r="A401" s="12" t="s">
        <v>25</v>
      </c>
      <c r="B401" s="13" t="s">
        <v>9</v>
      </c>
      <c r="C401" s="28">
        <v>0.23929999999999998</v>
      </c>
      <c r="D401" s="28">
        <v>0.209</v>
      </c>
      <c r="E401" s="28">
        <v>0.2306</v>
      </c>
      <c r="F401" s="28">
        <v>0.2581</v>
      </c>
      <c r="G401" s="28">
        <v>0.2411</v>
      </c>
      <c r="H401" s="28">
        <v>0.2095</v>
      </c>
      <c r="I401" s="28">
        <v>0.218</v>
      </c>
      <c r="J401" s="28">
        <v>0.231</v>
      </c>
      <c r="K401" s="28">
        <v>0.2361</v>
      </c>
      <c r="L401" s="28">
        <v>0</v>
      </c>
      <c r="M401" s="28">
        <v>0</v>
      </c>
      <c r="N401" s="28">
        <v>0</v>
      </c>
      <c r="O401" s="28">
        <f>IF(O398=0,0,ROUNDDOWN(SUM(O399/O398),4))</f>
        <v>0.2295</v>
      </c>
    </row>
    <row r="402" spans="1:15" ht="15">
      <c r="A402" s="18"/>
      <c r="B402" s="19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</row>
    <row r="403" spans="1:15" ht="15">
      <c r="A403" s="12" t="s">
        <v>25</v>
      </c>
      <c r="B403" s="21" t="s">
        <v>42</v>
      </c>
      <c r="C403" s="14">
        <v>2</v>
      </c>
      <c r="D403" s="14">
        <v>2</v>
      </c>
      <c r="E403" s="14">
        <v>2</v>
      </c>
      <c r="F403" s="14">
        <v>2</v>
      </c>
      <c r="G403" s="14">
        <v>2</v>
      </c>
      <c r="H403" s="14">
        <v>3</v>
      </c>
      <c r="I403" s="14">
        <v>2</v>
      </c>
      <c r="J403" s="14">
        <v>2</v>
      </c>
      <c r="K403" s="14">
        <v>2</v>
      </c>
      <c r="L403" s="14">
        <v>2</v>
      </c>
      <c r="M403" s="14">
        <v>2</v>
      </c>
      <c r="N403" s="14">
        <v>0</v>
      </c>
      <c r="O403" s="14">
        <f>SUM(C403:N403)</f>
        <v>23</v>
      </c>
    </row>
    <row r="404" spans="1:15" ht="15">
      <c r="A404" s="12" t="s">
        <v>25</v>
      </c>
      <c r="B404" s="21" t="s">
        <v>43</v>
      </c>
      <c r="C404" s="15">
        <v>355848</v>
      </c>
      <c r="D404" s="15">
        <v>384489</v>
      </c>
      <c r="E404" s="15">
        <v>367217</v>
      </c>
      <c r="F404" s="15">
        <v>343384</v>
      </c>
      <c r="G404" s="15">
        <v>346251</v>
      </c>
      <c r="H404" s="15">
        <v>325371</v>
      </c>
      <c r="I404" s="15">
        <v>387933.5</v>
      </c>
      <c r="J404" s="15">
        <v>365442</v>
      </c>
      <c r="K404" s="15">
        <v>178024</v>
      </c>
      <c r="L404" s="15">
        <v>0</v>
      </c>
      <c r="M404" s="15">
        <v>0</v>
      </c>
      <c r="N404" s="15">
        <v>0</v>
      </c>
      <c r="O404" s="15">
        <f>SUM(C404:N404)</f>
        <v>3053959.5</v>
      </c>
    </row>
    <row r="405" spans="1:15" ht="15">
      <c r="A405" s="12" t="s">
        <v>25</v>
      </c>
      <c r="B405" s="13" t="s">
        <v>0</v>
      </c>
      <c r="C405" s="15">
        <v>115870</v>
      </c>
      <c r="D405" s="15">
        <v>108429</v>
      </c>
      <c r="E405" s="15">
        <v>37013</v>
      </c>
      <c r="F405" s="15">
        <v>74553</v>
      </c>
      <c r="G405" s="15">
        <v>80188</v>
      </c>
      <c r="H405" s="15">
        <v>81173</v>
      </c>
      <c r="I405" s="15">
        <v>90212.5</v>
      </c>
      <c r="J405" s="15">
        <v>96698</v>
      </c>
      <c r="K405" s="15">
        <v>50331</v>
      </c>
      <c r="L405" s="15">
        <v>0</v>
      </c>
      <c r="M405" s="15">
        <v>0</v>
      </c>
      <c r="N405" s="15">
        <v>0</v>
      </c>
      <c r="O405" s="15">
        <f>SUM(C405:N405)</f>
        <v>734467.5</v>
      </c>
    </row>
    <row r="406" spans="1:15" ht="15">
      <c r="A406" s="12" t="s">
        <v>25</v>
      </c>
      <c r="B406" s="13" t="s">
        <v>8</v>
      </c>
      <c r="C406" s="15">
        <v>1868.87</v>
      </c>
      <c r="D406" s="15">
        <v>1748.85</v>
      </c>
      <c r="E406" s="15">
        <v>616.88</v>
      </c>
      <c r="F406" s="15">
        <v>1202.47</v>
      </c>
      <c r="G406" s="15">
        <v>1336.47</v>
      </c>
      <c r="H406" s="15">
        <v>872.83</v>
      </c>
      <c r="I406" s="15">
        <v>1455.04</v>
      </c>
      <c r="J406" s="15">
        <v>1667.21</v>
      </c>
      <c r="K406" s="15">
        <v>1572.84</v>
      </c>
      <c r="L406" s="15">
        <v>0</v>
      </c>
      <c r="M406" s="15">
        <v>0</v>
      </c>
      <c r="N406" s="15">
        <v>0</v>
      </c>
      <c r="O406" s="15">
        <f>IF(O403=0,0,(O405/O403/O431))</f>
        <v>1140.4774844720498</v>
      </c>
    </row>
    <row r="407" spans="1:15" ht="15">
      <c r="A407" s="12" t="s">
        <v>25</v>
      </c>
      <c r="B407" s="13" t="s">
        <v>9</v>
      </c>
      <c r="C407" s="28">
        <v>0.3256</v>
      </c>
      <c r="D407" s="28">
        <v>0.282</v>
      </c>
      <c r="E407" s="28">
        <v>0.1007</v>
      </c>
      <c r="F407" s="28">
        <v>0.21710000000000002</v>
      </c>
      <c r="G407" s="28">
        <v>0.2315</v>
      </c>
      <c r="H407" s="28">
        <v>0.2494</v>
      </c>
      <c r="I407" s="28">
        <v>0.2325</v>
      </c>
      <c r="J407" s="28">
        <v>0.2646</v>
      </c>
      <c r="K407" s="28">
        <v>0.2827</v>
      </c>
      <c r="L407" s="28">
        <v>0</v>
      </c>
      <c r="M407" s="28">
        <v>0</v>
      </c>
      <c r="N407" s="28">
        <v>0</v>
      </c>
      <c r="O407" s="28">
        <f>IF(O404=0,0,ROUNDDOWN(SUM(O405/O404),4))</f>
        <v>0.2404</v>
      </c>
    </row>
    <row r="408" spans="1:15" ht="15">
      <c r="A408" s="18"/>
      <c r="B408" s="19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1:15" ht="15">
      <c r="A409" s="12" t="s">
        <v>25</v>
      </c>
      <c r="B409" s="13" t="s">
        <v>36</v>
      </c>
      <c r="C409" s="14">
        <v>1</v>
      </c>
      <c r="D409" s="14">
        <v>1</v>
      </c>
      <c r="E409" s="14">
        <v>1</v>
      </c>
      <c r="F409" s="14">
        <v>1</v>
      </c>
      <c r="G409" s="14">
        <v>2</v>
      </c>
      <c r="H409" s="14">
        <v>3</v>
      </c>
      <c r="I409" s="14">
        <v>2</v>
      </c>
      <c r="J409" s="14">
        <v>2</v>
      </c>
      <c r="K409" s="14">
        <v>2</v>
      </c>
      <c r="L409" s="14">
        <v>2</v>
      </c>
      <c r="M409" s="14">
        <v>2</v>
      </c>
      <c r="N409" s="14">
        <v>0</v>
      </c>
      <c r="O409" s="14">
        <f>SUM(C409:N409)</f>
        <v>19</v>
      </c>
    </row>
    <row r="410" spans="1:15" ht="15">
      <c r="A410" s="12" t="s">
        <v>25</v>
      </c>
      <c r="B410" s="23" t="s">
        <v>37</v>
      </c>
      <c r="C410" s="15">
        <v>33649</v>
      </c>
      <c r="D410" s="15">
        <v>40265</v>
      </c>
      <c r="E410" s="15">
        <v>29248</v>
      </c>
      <c r="F410" s="15">
        <v>24856</v>
      </c>
      <c r="G410" s="15">
        <v>41938.5</v>
      </c>
      <c r="H410" s="15">
        <v>39218</v>
      </c>
      <c r="I410" s="15">
        <v>44983</v>
      </c>
      <c r="J410" s="15">
        <v>50097</v>
      </c>
      <c r="K410" s="15">
        <v>19037</v>
      </c>
      <c r="L410" s="15">
        <v>0</v>
      </c>
      <c r="M410" s="15">
        <v>0</v>
      </c>
      <c r="N410" s="15">
        <v>0</v>
      </c>
      <c r="O410" s="15">
        <f>SUM(C410:N410)</f>
        <v>323291.5</v>
      </c>
    </row>
    <row r="411" spans="1:15" ht="15">
      <c r="A411" s="12" t="s">
        <v>25</v>
      </c>
      <c r="B411" s="23" t="s">
        <v>0</v>
      </c>
      <c r="C411" s="15">
        <v>13456</v>
      </c>
      <c r="D411" s="15">
        <v>11641</v>
      </c>
      <c r="E411" s="15">
        <v>9830</v>
      </c>
      <c r="F411" s="15">
        <v>6074</v>
      </c>
      <c r="G411" s="15">
        <v>9700.5</v>
      </c>
      <c r="H411" s="15">
        <v>10883</v>
      </c>
      <c r="I411" s="15">
        <v>11473</v>
      </c>
      <c r="J411" s="15">
        <v>15166</v>
      </c>
      <c r="K411" s="15">
        <v>2030</v>
      </c>
      <c r="L411" s="15">
        <v>0</v>
      </c>
      <c r="M411" s="15">
        <v>0</v>
      </c>
      <c r="N411" s="15">
        <v>0</v>
      </c>
      <c r="O411" s="15">
        <f>SUM(C411:N411)</f>
        <v>90253.5</v>
      </c>
    </row>
    <row r="412" spans="1:15" ht="15">
      <c r="A412" s="12" t="s">
        <v>25</v>
      </c>
      <c r="B412" s="13" t="s">
        <v>8</v>
      </c>
      <c r="C412" s="15">
        <v>434.06</v>
      </c>
      <c r="D412" s="15">
        <v>375.52</v>
      </c>
      <c r="E412" s="15">
        <v>327.67</v>
      </c>
      <c r="F412" s="15">
        <v>195.94</v>
      </c>
      <c r="G412" s="15">
        <v>161.68</v>
      </c>
      <c r="H412" s="15">
        <v>117.02</v>
      </c>
      <c r="I412" s="15">
        <v>185.05</v>
      </c>
      <c r="J412" s="15">
        <v>261.48</v>
      </c>
      <c r="K412" s="15">
        <v>63.44</v>
      </c>
      <c r="L412" s="15">
        <v>0</v>
      </c>
      <c r="M412" s="15">
        <v>0</v>
      </c>
      <c r="N412" s="15">
        <v>0</v>
      </c>
      <c r="O412" s="15">
        <f>IF(O409=0,0,(O411/O409/O431))</f>
        <v>169.64943609022558</v>
      </c>
    </row>
    <row r="413" spans="1:15" ht="15">
      <c r="A413" s="12" t="s">
        <v>25</v>
      </c>
      <c r="B413" s="13" t="s">
        <v>9</v>
      </c>
      <c r="C413" s="28">
        <v>0.3998</v>
      </c>
      <c r="D413" s="28">
        <v>0.2891</v>
      </c>
      <c r="E413" s="28">
        <v>0.336</v>
      </c>
      <c r="F413" s="28">
        <v>0.2443</v>
      </c>
      <c r="G413" s="28">
        <v>0.2313</v>
      </c>
      <c r="H413" s="28">
        <v>0.2775</v>
      </c>
      <c r="I413" s="28">
        <v>0.255</v>
      </c>
      <c r="J413" s="28">
        <v>0.3027</v>
      </c>
      <c r="K413" s="28">
        <v>0.1066</v>
      </c>
      <c r="L413" s="28">
        <v>0</v>
      </c>
      <c r="M413" s="28">
        <v>0</v>
      </c>
      <c r="N413" s="28">
        <v>0</v>
      </c>
      <c r="O413" s="28">
        <f>IF(O410=0,0,(O411/O410))</f>
        <v>0.2791706555848205</v>
      </c>
    </row>
    <row r="414" spans="1:15" ht="15">
      <c r="A414" s="18"/>
      <c r="B414" s="19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</row>
    <row r="415" spans="1:15" ht="15">
      <c r="A415" s="12" t="s">
        <v>25</v>
      </c>
      <c r="B415" s="23" t="s">
        <v>35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f>SUM(C415:N415)</f>
        <v>0</v>
      </c>
    </row>
    <row r="416" spans="1:15" ht="15">
      <c r="A416" s="12" t="s">
        <v>25</v>
      </c>
      <c r="B416" s="23" t="s">
        <v>0</v>
      </c>
      <c r="C416" s="15">
        <v>0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f>SUM(C416:N416)</f>
        <v>0</v>
      </c>
    </row>
    <row r="417" spans="1:15" ht="15">
      <c r="A417" s="12" t="s">
        <v>25</v>
      </c>
      <c r="B417" s="23" t="s">
        <v>8</v>
      </c>
      <c r="C417" s="15">
        <v>0</v>
      </c>
      <c r="D417" s="15">
        <v>0</v>
      </c>
      <c r="E417" s="15">
        <v>0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f>IF(O415=0,0,(O416/O415/O431))</f>
        <v>0</v>
      </c>
    </row>
    <row r="418" spans="1:15" ht="15">
      <c r="A418" s="18"/>
      <c r="B418" s="18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O418" s="22"/>
    </row>
    <row r="419" spans="1:15" ht="15">
      <c r="A419" s="12" t="s">
        <v>25</v>
      </c>
      <c r="B419" s="13" t="s">
        <v>44</v>
      </c>
      <c r="C419" s="14">
        <v>2</v>
      </c>
      <c r="D419" s="14">
        <v>2</v>
      </c>
      <c r="E419" s="14">
        <v>2</v>
      </c>
      <c r="F419" s="14">
        <v>2</v>
      </c>
      <c r="G419" s="14">
        <v>2</v>
      </c>
      <c r="H419" s="14">
        <v>3</v>
      </c>
      <c r="I419" s="14">
        <v>2</v>
      </c>
      <c r="J419" s="14">
        <v>2</v>
      </c>
      <c r="K419" s="14">
        <v>2</v>
      </c>
      <c r="L419" s="14">
        <v>2</v>
      </c>
      <c r="M419" s="14">
        <v>2</v>
      </c>
      <c r="N419" s="22">
        <v>0</v>
      </c>
      <c r="O419" s="14">
        <f>SUM(C419:N419)</f>
        <v>23</v>
      </c>
    </row>
    <row r="420" spans="1:15" ht="15">
      <c r="A420" s="12" t="s">
        <v>25</v>
      </c>
      <c r="B420" s="23" t="s">
        <v>45</v>
      </c>
      <c r="C420" s="15">
        <v>82450</v>
      </c>
      <c r="D420" s="15">
        <v>86567</v>
      </c>
      <c r="E420" s="15">
        <v>107248.5</v>
      </c>
      <c r="F420" s="15">
        <v>85164</v>
      </c>
      <c r="G420" s="15">
        <v>97089</v>
      </c>
      <c r="H420" s="15">
        <v>81710</v>
      </c>
      <c r="I420" s="15">
        <v>77931.5</v>
      </c>
      <c r="J420" s="15">
        <v>114147</v>
      </c>
      <c r="K420" s="15">
        <v>51854</v>
      </c>
      <c r="L420" s="15">
        <v>0</v>
      </c>
      <c r="M420" s="15">
        <v>0</v>
      </c>
      <c r="N420" s="15">
        <v>0</v>
      </c>
      <c r="O420" s="15">
        <f>SUM(C420:N420)</f>
        <v>784161</v>
      </c>
    </row>
    <row r="421" spans="1:15" ht="15">
      <c r="A421" s="12" t="s">
        <v>25</v>
      </c>
      <c r="B421" s="23" t="s">
        <v>0</v>
      </c>
      <c r="C421" s="15">
        <v>10907</v>
      </c>
      <c r="D421" s="15">
        <v>15951</v>
      </c>
      <c r="E421" s="15">
        <v>21443.5</v>
      </c>
      <c r="F421" s="15">
        <v>26852</v>
      </c>
      <c r="G421" s="15">
        <v>25336</v>
      </c>
      <c r="H421" s="15">
        <v>28401</v>
      </c>
      <c r="I421" s="15">
        <v>13685.5</v>
      </c>
      <c r="J421" s="15">
        <v>4437</v>
      </c>
      <c r="K421" s="15">
        <v>14209</v>
      </c>
      <c r="L421" s="15">
        <v>0</v>
      </c>
      <c r="M421" s="15">
        <v>0</v>
      </c>
      <c r="N421" s="15">
        <v>0</v>
      </c>
      <c r="O421" s="15">
        <f>SUM(C421:N421)</f>
        <v>161222</v>
      </c>
    </row>
    <row r="422" spans="1:15" ht="15">
      <c r="A422" s="12" t="s">
        <v>25</v>
      </c>
      <c r="B422" s="13" t="s">
        <v>8</v>
      </c>
      <c r="C422" s="15">
        <v>175.92</v>
      </c>
      <c r="D422" s="15">
        <v>257.27</v>
      </c>
      <c r="E422" s="15">
        <v>357.39</v>
      </c>
      <c r="F422" s="15">
        <v>433.1</v>
      </c>
      <c r="G422" s="15">
        <v>422.27</v>
      </c>
      <c r="H422" s="15">
        <v>305.39</v>
      </c>
      <c r="I422" s="15">
        <v>220.73</v>
      </c>
      <c r="J422" s="15">
        <v>76.5</v>
      </c>
      <c r="K422" s="15">
        <v>444.03</v>
      </c>
      <c r="L422" s="15">
        <v>0</v>
      </c>
      <c r="M422" s="15">
        <v>0</v>
      </c>
      <c r="N422" s="15">
        <v>0</v>
      </c>
      <c r="O422" s="15">
        <f>IF(O19=0,0,(O421/O419/O431))</f>
        <v>250.34472049689438</v>
      </c>
    </row>
    <row r="423" spans="1:15" ht="15">
      <c r="A423" s="12" t="s">
        <v>25</v>
      </c>
      <c r="B423" s="13" t="s">
        <v>9</v>
      </c>
      <c r="C423" s="28">
        <v>0.1322</v>
      </c>
      <c r="D423" s="28">
        <v>0.18420000000000003</v>
      </c>
      <c r="E423" s="28">
        <v>0.1999</v>
      </c>
      <c r="F423" s="28">
        <v>0.3152</v>
      </c>
      <c r="G423" s="28">
        <v>0.2609</v>
      </c>
      <c r="H423" s="28">
        <v>0.3475</v>
      </c>
      <c r="I423" s="28">
        <v>0.1756</v>
      </c>
      <c r="J423" s="28">
        <v>0.0388</v>
      </c>
      <c r="K423" s="28">
        <v>0.27399999999999997</v>
      </c>
      <c r="L423" s="28">
        <v>0</v>
      </c>
      <c r="M423" s="28">
        <v>0</v>
      </c>
      <c r="N423" s="28">
        <v>0</v>
      </c>
      <c r="O423" s="28">
        <f>IF(O420=0,0,(O421/O420))</f>
        <v>0.20559808508711858</v>
      </c>
    </row>
    <row r="424" spans="1:15" ht="1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1:15" ht="15">
      <c r="A425" s="12" t="s">
        <v>25</v>
      </c>
      <c r="B425" s="19" t="s">
        <v>19</v>
      </c>
      <c r="C425" s="14">
        <v>1996</v>
      </c>
      <c r="D425" s="14">
        <v>1999</v>
      </c>
      <c r="E425" s="14">
        <v>2009</v>
      </c>
      <c r="F425" s="14">
        <v>2006</v>
      </c>
      <c r="G425" s="14">
        <v>2003</v>
      </c>
      <c r="H425" s="14">
        <v>3061</v>
      </c>
      <c r="I425" s="14">
        <v>1997</v>
      </c>
      <c r="J425" s="14">
        <v>1978</v>
      </c>
      <c r="K425" s="14">
        <v>1974</v>
      </c>
      <c r="L425" s="14">
        <v>1974</v>
      </c>
      <c r="M425" s="14">
        <v>1974</v>
      </c>
      <c r="N425" s="14">
        <v>1191</v>
      </c>
      <c r="O425" s="14">
        <f>SUM(C425:N425)</f>
        <v>24162</v>
      </c>
    </row>
    <row r="426" spans="1:15" ht="15">
      <c r="A426" s="12" t="s">
        <v>25</v>
      </c>
      <c r="B426" s="21" t="s">
        <v>20</v>
      </c>
      <c r="C426" s="15">
        <v>7081890.58</v>
      </c>
      <c r="D426" s="15">
        <v>7185507.39</v>
      </c>
      <c r="E426" s="15">
        <v>6795744.91</v>
      </c>
      <c r="F426" s="15">
        <v>6269717.93</v>
      </c>
      <c r="G426" s="15">
        <v>6213132.35</v>
      </c>
      <c r="H426" s="15">
        <v>6296508.99</v>
      </c>
      <c r="I426" s="15">
        <v>6630801.86</v>
      </c>
      <c r="J426" s="15">
        <v>6087028</v>
      </c>
      <c r="K426" s="15">
        <v>3074701.51</v>
      </c>
      <c r="L426" s="15">
        <v>0</v>
      </c>
      <c r="M426" s="15">
        <v>0</v>
      </c>
      <c r="N426" s="15">
        <v>3238986.14</v>
      </c>
      <c r="O426" s="15">
        <f>SUM(C426:N426)</f>
        <v>58874019.66</v>
      </c>
    </row>
    <row r="427" spans="1:15" ht="15">
      <c r="A427" s="12" t="s">
        <v>25</v>
      </c>
      <c r="B427" s="21" t="s">
        <v>8</v>
      </c>
      <c r="C427" s="15">
        <v>114.45</v>
      </c>
      <c r="D427" s="15">
        <v>115.95</v>
      </c>
      <c r="E427" s="15">
        <v>112.76</v>
      </c>
      <c r="F427" s="15">
        <v>100.82</v>
      </c>
      <c r="G427" s="15">
        <v>103.4</v>
      </c>
      <c r="H427" s="15">
        <v>66.36</v>
      </c>
      <c r="I427" s="15">
        <v>107.11</v>
      </c>
      <c r="J427" s="15">
        <v>106.12</v>
      </c>
      <c r="K427" s="15">
        <v>97.35</v>
      </c>
      <c r="L427" s="15">
        <v>0</v>
      </c>
      <c r="M427" s="15">
        <v>0</v>
      </c>
      <c r="N427" s="15">
        <v>209.2</v>
      </c>
      <c r="O427" s="15">
        <f>IF(O425=0,0,(O426/O425/O431))</f>
        <v>87.02274477633118</v>
      </c>
    </row>
    <row r="428" spans="1:15" ht="15">
      <c r="A428" s="18"/>
      <c r="B428" s="21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</row>
    <row r="429" spans="1:15" ht="15">
      <c r="A429" s="12" t="s">
        <v>25</v>
      </c>
      <c r="B429" s="21" t="s">
        <v>21</v>
      </c>
      <c r="C429" s="15">
        <v>32953.83</v>
      </c>
      <c r="D429" s="15">
        <v>154321.97</v>
      </c>
      <c r="E429" s="15">
        <v>361626.31</v>
      </c>
      <c r="F429" s="15">
        <v>519510.9</v>
      </c>
      <c r="G429" s="15">
        <v>629472.74</v>
      </c>
      <c r="H429" s="15">
        <v>431025.39</v>
      </c>
      <c r="I429" s="15">
        <v>364114.03</v>
      </c>
      <c r="J429" s="15">
        <v>548940.13</v>
      </c>
      <c r="K429" s="15">
        <v>287403.78</v>
      </c>
      <c r="L429" s="15">
        <v>0</v>
      </c>
      <c r="M429" s="15">
        <v>0</v>
      </c>
      <c r="N429" s="15">
        <v>424108.2</v>
      </c>
      <c r="O429" s="15">
        <f>SUM(C429:N429)</f>
        <v>3753477.2800000003</v>
      </c>
    </row>
    <row r="430" spans="1:15" ht="15">
      <c r="A430" s="12" t="s">
        <v>25</v>
      </c>
      <c r="B430" s="21" t="s">
        <v>46</v>
      </c>
      <c r="C430" s="14">
        <v>6</v>
      </c>
      <c r="D430" s="14">
        <v>6</v>
      </c>
      <c r="E430" s="14">
        <v>6</v>
      </c>
      <c r="F430" s="14">
        <v>6</v>
      </c>
      <c r="G430" s="14">
        <v>6</v>
      </c>
      <c r="H430" s="14">
        <v>8</v>
      </c>
      <c r="I430" s="14">
        <v>8</v>
      </c>
      <c r="J430" s="14">
        <v>8</v>
      </c>
      <c r="K430" s="14">
        <v>6</v>
      </c>
      <c r="L430" s="14">
        <v>6</v>
      </c>
      <c r="M430" s="14">
        <v>6</v>
      </c>
      <c r="N430" s="14">
        <v>6</v>
      </c>
      <c r="O430" s="14">
        <f>AVERAGE(C430:N430)</f>
        <v>6.5</v>
      </c>
    </row>
    <row r="431" spans="1:15" ht="15">
      <c r="A431" s="12" t="s">
        <v>25</v>
      </c>
      <c r="B431" s="21" t="s">
        <v>22</v>
      </c>
      <c r="C431" s="15">
        <v>31</v>
      </c>
      <c r="D431" s="15">
        <v>31</v>
      </c>
      <c r="E431" s="15">
        <v>30</v>
      </c>
      <c r="F431" s="15">
        <v>31</v>
      </c>
      <c r="G431" s="15">
        <v>30</v>
      </c>
      <c r="H431" s="15">
        <v>31</v>
      </c>
      <c r="I431" s="15">
        <v>31</v>
      </c>
      <c r="J431" s="15">
        <v>29</v>
      </c>
      <c r="K431" s="15">
        <v>16</v>
      </c>
      <c r="L431" s="15">
        <v>0</v>
      </c>
      <c r="M431" s="15">
        <v>0</v>
      </c>
      <c r="N431" s="15">
        <v>13</v>
      </c>
      <c r="O431" s="15">
        <f>(((C430*C431)+(D430*D431)+(E430*E431)+(F430*F431)+(G430*G431)+(H430*H431)+(I430*I431)+(J430*J431)+(K430*K431)+(L430*L431)+(M430*M431)+(N430*N431))/$O$430)/COUNTIF(C431:N431,"&gt;0")</f>
        <v>28</v>
      </c>
    </row>
    <row r="432" spans="3:15" ht="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ht="15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</sheetData>
  <sheetProtection/>
  <printOptions/>
  <pageMargins left="1" right="0.25" top="0.25" bottom="0.25" header="0" footer="0"/>
  <pageSetup fitToHeight="6" horizontalDpi="600" verticalDpi="600" orientation="portrait" scale="36" r:id="rId1"/>
  <rowBreaks count="3" manualBreakCount="3">
    <brk id="108" max="14" man="1"/>
    <brk id="216" max="255" man="1"/>
    <brk id="3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Johnson, Stephanie A</cp:lastModifiedBy>
  <cp:lastPrinted>2020-07-27T19:40:49Z</cp:lastPrinted>
  <dcterms:created xsi:type="dcterms:W3CDTF">1997-08-11T22:24:12Z</dcterms:created>
  <dcterms:modified xsi:type="dcterms:W3CDTF">2020-08-25T16:59:50Z</dcterms:modified>
  <cp:category/>
  <cp:version/>
  <cp:contentType/>
  <cp:contentStatus/>
</cp:coreProperties>
</file>