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0" windowWidth="5970" windowHeight="6630" activeTab="0"/>
  </bookViews>
  <sheets>
    <sheet name="TAX12-13" sheetId="1" r:id="rId1"/>
  </sheets>
  <definedNames>
    <definedName name="_Regression_Int" localSheetId="0" hidden="1">1</definedName>
    <definedName name="HTML_CodePage" hidden="1">1252</definedName>
    <definedName name="HTML_Control" hidden="1">{"'TAX96-97'!$A$199:$M$263"}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"S:\HOMEPAGE\STATS\Ceng973.htm"</definedName>
    <definedName name="HTML_Title" hidden="1">""</definedName>
    <definedName name="_xlnm.Print_Area" localSheetId="0">'TAX12-13'!$A$1:$O$431</definedName>
  </definedNames>
  <calcPr fullCalcOnLoad="1"/>
</workbook>
</file>

<file path=xl/sharedStrings.xml><?xml version="1.0" encoding="utf-8"?>
<sst xmlns="http://schemas.openxmlformats.org/spreadsheetml/2006/main" count="750" uniqueCount="50">
  <si>
    <t>AGP</t>
  </si>
  <si>
    <t>OCTOBER</t>
  </si>
  <si>
    <t>NOVEMBER</t>
  </si>
  <si>
    <t>DECEMBER</t>
  </si>
  <si>
    <t>JANUARY</t>
  </si>
  <si>
    <t>Statewide</t>
  </si>
  <si>
    <t>Slots Total</t>
  </si>
  <si>
    <t>Coins In</t>
  </si>
  <si>
    <t>Avg Daily AGP</t>
  </si>
  <si>
    <t>Hold %</t>
  </si>
  <si>
    <t>5¢ Slots</t>
  </si>
  <si>
    <t>10¢ Slots</t>
  </si>
  <si>
    <t>25¢ Slots</t>
  </si>
  <si>
    <t>50¢ Slots</t>
  </si>
  <si>
    <t>$1 Slots</t>
  </si>
  <si>
    <t>$5 Slots</t>
  </si>
  <si>
    <t>Table Games</t>
  </si>
  <si>
    <t>BJ Tables</t>
  </si>
  <si>
    <t>BJ Drop</t>
  </si>
  <si>
    <t>Total Devices</t>
  </si>
  <si>
    <t>Total AGP</t>
  </si>
  <si>
    <t>Gaming Taxes</t>
  </si>
  <si>
    <t>Avg Days Open</t>
  </si>
  <si>
    <t>Cripple Creek</t>
  </si>
  <si>
    <t>Black Hawk</t>
  </si>
  <si>
    <t>Central City</t>
  </si>
  <si>
    <t>TOTAL</t>
  </si>
  <si>
    <t>FEBRUARY</t>
  </si>
  <si>
    <t>MARCH</t>
  </si>
  <si>
    <t>APRIL</t>
  </si>
  <si>
    <t>MAY</t>
  </si>
  <si>
    <t>JULY</t>
  </si>
  <si>
    <t>AUGUST</t>
  </si>
  <si>
    <t>1¢ Slots</t>
  </si>
  <si>
    <t>Tax Year Basis</t>
  </si>
  <si>
    <t>PB Poker Tables</t>
  </si>
  <si>
    <t>HB Poker Tables</t>
  </si>
  <si>
    <t>HB Drop</t>
  </si>
  <si>
    <t>$2 Slots</t>
  </si>
  <si>
    <t>Multi-Denom Slots</t>
  </si>
  <si>
    <t>JUNE</t>
  </si>
  <si>
    <t>High Denom Slots</t>
  </si>
  <si>
    <t>Craps Tables</t>
  </si>
  <si>
    <t>Craps Drop</t>
  </si>
  <si>
    <t>Roulette Tables</t>
  </si>
  <si>
    <t>Roulette Drop</t>
  </si>
  <si>
    <t># of Casinos</t>
  </si>
  <si>
    <t>SEPTEMBER</t>
  </si>
  <si>
    <t xml:space="preserve">SEPTEMBER </t>
  </si>
  <si>
    <t>2012-2013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</si>
</sst>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%"/>
    <numFmt numFmtId="167" formatCode="#,##0.0_);\(#,##0.0\)"/>
    <numFmt numFmtId="168" formatCode="0.000%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.000_);\(#,##0.000\)"/>
    <numFmt numFmtId="177" formatCode="#,##0.0000_);\(#,##0.0000\)"/>
    <numFmt numFmtId="178" formatCode="_(* #,##0_);_(* \(#,##0\);_(* &quot;-&quot;??_);_(@_)"/>
    <numFmt numFmtId="179" formatCode="0.000000000"/>
    <numFmt numFmtId="180" formatCode="0.00;[Red]0.00"/>
    <numFmt numFmtId="181" formatCode="&quot;$&quot;#,##0.00;[Red]&quot;$&quot;#,##0.00"/>
    <numFmt numFmtId="182" formatCode="_(* #,##0.0_);_(* \(#,##0.0\);_(* &quot;-&quot;??_);_(@_)"/>
    <numFmt numFmtId="183" formatCode="#,##0.00000_);\(#,##0.00000\)"/>
    <numFmt numFmtId="184" formatCode="#,##0.000000_);\(#,##0.000000\)"/>
    <numFmt numFmtId="185" formatCode="#,##0.0000000_);\(#,##0.0000000\)"/>
    <numFmt numFmtId="186" formatCode="#,##0.00_);\-#,##0.00"/>
    <numFmt numFmtId="187" formatCode="0.00%_);\-0.00%"/>
    <numFmt numFmtId="188" formatCode="0.0000%"/>
    <numFmt numFmtId="189" formatCode="0.00000%"/>
    <numFmt numFmtId="190" formatCode="0.000000%"/>
    <numFmt numFmtId="191" formatCode="0.0000000%"/>
    <numFmt numFmtId="192" formatCode="#,##0.0_);\-#,##0.0"/>
    <numFmt numFmtId="193" formatCode="#,##0_);\-#,##0"/>
    <numFmt numFmtId="194" formatCode="#,##0.00[$%-409]* "/>
    <numFmt numFmtId="195" formatCode="#,##0.00[$%-409]"/>
    <numFmt numFmtId="196" formatCode="#,###.00"/>
    <numFmt numFmtId="197" formatCode="#,##0.0"/>
    <numFmt numFmtId="198" formatCode="#,###.00[$%-409]* "/>
    <numFmt numFmtId="199" formatCode="#,##0.000"/>
    <numFmt numFmtId="200" formatCode="#,##0.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000"/>
    <numFmt numFmtId="206" formatCode="#,##0.000000"/>
    <numFmt numFmtId="207" formatCode="#,##0.000_);\-#,##0.000"/>
    <numFmt numFmtId="208" formatCode="#,##0.0000_);\-#,##0.0000"/>
    <numFmt numFmtId="209" formatCode="#,##0.00000_);\-#,##0.00000"/>
    <numFmt numFmtId="210" formatCode="#,##0.000000_);\-#,##0.000000"/>
    <numFmt numFmtId="211" formatCode="0.00&quot;%&quot;"/>
  </numFmts>
  <fonts count="47">
    <font>
      <sz val="12"/>
      <name val="Courier"/>
      <family val="0"/>
    </font>
    <font>
      <sz val="10"/>
      <name val="Arial"/>
      <family val="0"/>
    </font>
    <font>
      <sz val="1"/>
      <color indexed="8"/>
      <name val="Courier"/>
      <family val="0"/>
    </font>
    <font>
      <sz val="10"/>
      <name val="Helvetica"/>
      <family val="2"/>
    </font>
    <font>
      <sz val="10"/>
      <color indexed="8"/>
      <name val="Helvetica"/>
      <family val="2"/>
    </font>
    <font>
      <b/>
      <sz val="16"/>
      <name val="Helvetica"/>
      <family val="2"/>
    </font>
    <font>
      <b/>
      <sz val="10"/>
      <name val="Helvetica"/>
      <family val="2"/>
    </font>
    <font>
      <b/>
      <sz val="12"/>
      <name val="Helvetica"/>
      <family val="2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sz val="12"/>
      <name val="Helvetica"/>
      <family val="2"/>
    </font>
    <font>
      <sz val="12"/>
      <color indexed="9"/>
      <name val="Helvetica"/>
      <family val="2"/>
    </font>
    <font>
      <sz val="9.85"/>
      <color indexed="8"/>
      <name val="Helvetic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/>
      <protection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11" fillId="0" borderId="0" xfId="0" applyFont="1" applyFill="1" applyAlignment="1">
      <alignment/>
    </xf>
    <xf numFmtId="49" fontId="10" fillId="0" borderId="0" xfId="0" applyNumberFormat="1" applyFont="1" applyFill="1" applyAlignment="1">
      <alignment/>
    </xf>
    <xf numFmtId="4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/>
    </xf>
    <xf numFmtId="49" fontId="6" fillId="0" borderId="0" xfId="0" applyNumberFormat="1" applyFont="1" applyFill="1" applyAlignment="1">
      <alignment/>
    </xf>
    <xf numFmtId="49" fontId="3" fillId="0" borderId="0" xfId="0" applyNumberFormat="1" applyFont="1" applyFill="1" applyAlignment="1" applyProtection="1">
      <alignment horizontal="left"/>
      <protection/>
    </xf>
    <xf numFmtId="37" fontId="4" fillId="0" borderId="0" xfId="0" applyNumberFormat="1" applyFont="1" applyFill="1" applyBorder="1" applyAlignment="1" applyProtection="1">
      <alignment horizontal="right"/>
      <protection/>
    </xf>
    <xf numFmtId="178" fontId="3" fillId="0" borderId="0" xfId="42" applyNumberFormat="1" applyFont="1" applyFill="1" applyAlignment="1">
      <alignment/>
    </xf>
    <xf numFmtId="39" fontId="4" fillId="0" borderId="0" xfId="0" applyNumberFormat="1" applyFont="1" applyFill="1" applyBorder="1" applyAlignment="1" applyProtection="1">
      <alignment horizontal="right"/>
      <protection/>
    </xf>
    <xf numFmtId="43" fontId="3" fillId="0" borderId="0" xfId="42" applyFont="1" applyFill="1" applyAlignment="1">
      <alignment/>
    </xf>
    <xf numFmtId="39" fontId="3" fillId="0" borderId="0" xfId="0" applyNumberFormat="1" applyFont="1" applyFill="1" applyAlignment="1" applyProtection="1">
      <alignment/>
      <protection/>
    </xf>
    <xf numFmtId="10" fontId="3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Fill="1" applyAlignment="1" applyProtection="1">
      <alignment horizontal="left"/>
      <protection/>
    </xf>
    <xf numFmtId="37" fontId="4" fillId="0" borderId="0" xfId="0" applyNumberFormat="1" applyFont="1" applyFill="1" applyAlignment="1" applyProtection="1">
      <alignment/>
      <protection/>
    </xf>
    <xf numFmtId="39" fontId="4" fillId="0" borderId="0" xfId="0" applyNumberFormat="1" applyFont="1" applyFill="1" applyAlignment="1" applyProtection="1">
      <alignment/>
      <protection/>
    </xf>
    <xf numFmtId="37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2" fontId="3" fillId="0" borderId="0" xfId="0" applyNumberFormat="1" applyFont="1" applyFill="1" applyAlignment="1">
      <alignment/>
    </xf>
    <xf numFmtId="10" fontId="4" fillId="0" borderId="0" xfId="66" applyNumberFormat="1" applyFont="1" applyFill="1" applyAlignment="1" applyProtection="1">
      <alignment/>
      <protection/>
    </xf>
    <xf numFmtId="49" fontId="3" fillId="0" borderId="0" xfId="42" applyNumberFormat="1" applyFont="1" applyFill="1" applyAlignment="1" applyProtection="1">
      <alignment horizontal="left"/>
      <protection/>
    </xf>
    <xf numFmtId="43" fontId="4" fillId="0" borderId="0" xfId="42" applyFont="1" applyFill="1" applyAlignment="1" applyProtection="1">
      <alignment/>
      <protection/>
    </xf>
    <xf numFmtId="178" fontId="3" fillId="0" borderId="0" xfId="0" applyNumberFormat="1" applyFont="1" applyFill="1" applyAlignment="1">
      <alignment/>
    </xf>
    <xf numFmtId="37" fontId="3" fillId="0" borderId="0" xfId="0" applyNumberFormat="1" applyFont="1" applyFill="1" applyAlignment="1">
      <alignment/>
    </xf>
    <xf numFmtId="186" fontId="4" fillId="0" borderId="0" xfId="0" applyNumberFormat="1" applyFont="1" applyFill="1" applyAlignment="1">
      <alignment horizontal="right" vertical="center"/>
    </xf>
    <xf numFmtId="186" fontId="12" fillId="33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3" fontId="4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39" fontId="4" fillId="0" borderId="0" xfId="0" applyNumberFormat="1" applyFont="1" applyFill="1" applyAlignment="1" applyProtection="1">
      <alignment horizontal="right"/>
      <protection/>
    </xf>
    <xf numFmtId="0" fontId="10" fillId="0" borderId="0" xfId="0" applyFont="1" applyAlignment="1">
      <alignment/>
    </xf>
    <xf numFmtId="211" fontId="3" fillId="0" borderId="0" xfId="0" applyNumberFormat="1" applyFont="1" applyFill="1" applyAlignment="1" applyProtection="1">
      <alignment/>
      <protection/>
    </xf>
    <xf numFmtId="0" fontId="4" fillId="0" borderId="0" xfId="0" applyFont="1" applyAlignment="1">
      <alignment/>
    </xf>
    <xf numFmtId="10" fontId="4" fillId="0" borderId="0" xfId="66" applyNumberFormat="1" applyFont="1" applyAlignment="1">
      <alignment horizontal="right" vertical="top"/>
    </xf>
    <xf numFmtId="0" fontId="4" fillId="0" borderId="0" xfId="0" applyNumberFormat="1" applyFont="1" applyFill="1" applyBorder="1" applyAlignment="1" applyProtection="1">
      <alignment/>
      <protection/>
    </xf>
    <xf numFmtId="4" fontId="3" fillId="0" borderId="0" xfId="0" applyNumberFormat="1" applyFont="1" applyFill="1" applyAlignment="1" applyProtection="1">
      <alignment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2" xfId="47"/>
    <cellStyle name="F3" xfId="48"/>
    <cellStyle name="F4" xfId="49"/>
    <cellStyle name="F5" xfId="50"/>
    <cellStyle name="F6" xfId="51"/>
    <cellStyle name="F7" xfId="52"/>
    <cellStyle name="F8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S433"/>
  <sheetViews>
    <sheetView tabSelected="1" view="pageBreakPreview" zoomScale="70" zoomScaleNormal="75" zoomScaleSheetLayoutView="70" zoomScalePageLayoutView="0" workbookViewId="0" topLeftCell="A1">
      <pane xSplit="2" ySplit="2" topLeftCell="C38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7" sqref="F7"/>
    </sheetView>
  </sheetViews>
  <sheetFormatPr defaultColWidth="9.69921875" defaultRowHeight="15"/>
  <cols>
    <col min="1" max="1" width="12.69921875" style="2" customWidth="1"/>
    <col min="2" max="2" width="13.296875" style="10" customWidth="1"/>
    <col min="3" max="14" width="13.796875" style="2" customWidth="1"/>
    <col min="15" max="15" width="14.296875" style="2" bestFit="1" customWidth="1"/>
    <col min="16" max="191" width="9.69921875" style="2" customWidth="1"/>
    <col min="192" max="192" width="1.69921875" style="2" customWidth="1"/>
    <col min="193" max="16384" width="9.69921875" style="2" customWidth="1"/>
  </cols>
  <sheetData>
    <row r="1" spans="1:14" ht="20.25">
      <c r="A1" s="4" t="s">
        <v>49</v>
      </c>
      <c r="B1" s="5" t="s">
        <v>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15">
      <c r="A2" s="6"/>
      <c r="B2" s="7"/>
      <c r="C2" s="1" t="s">
        <v>31</v>
      </c>
      <c r="D2" s="1" t="s">
        <v>32</v>
      </c>
      <c r="E2" s="1" t="s">
        <v>47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27</v>
      </c>
      <c r="K2" s="1" t="s">
        <v>28</v>
      </c>
      <c r="L2" s="1" t="s">
        <v>29</v>
      </c>
      <c r="M2" s="1" t="s">
        <v>30</v>
      </c>
      <c r="N2" s="1" t="s">
        <v>40</v>
      </c>
      <c r="O2" s="8" t="s">
        <v>26</v>
      </c>
    </row>
    <row r="3" spans="1:15" ht="15">
      <c r="A3" s="13" t="s">
        <v>5</v>
      </c>
      <c r="B3" s="14" t="s">
        <v>6</v>
      </c>
      <c r="C3" s="15">
        <f aca="true" t="shared" si="0" ref="C3:E5">SUM(C9+C15+C21+C27+C33+C39+C45+C51+C63+C57)</f>
        <v>14503</v>
      </c>
      <c r="D3" s="15">
        <f t="shared" si="0"/>
        <v>14834</v>
      </c>
      <c r="E3" s="15">
        <f t="shared" si="0"/>
        <v>14896</v>
      </c>
      <c r="F3" s="15">
        <f>SUM(F9+F15+F21+F27+F33+F39+F45+F51+F63+F57)</f>
        <v>14852</v>
      </c>
      <c r="G3" s="15">
        <f aca="true" t="shared" si="1" ref="G3:N3">SUM(G9+G15+G21+G27+G33+G39+G45+G51+G63+G57)</f>
        <v>14815</v>
      </c>
      <c r="H3" s="15">
        <f t="shared" si="1"/>
        <v>14744</v>
      </c>
      <c r="I3" s="15">
        <f t="shared" si="1"/>
        <v>14502</v>
      </c>
      <c r="J3" s="15">
        <f t="shared" si="1"/>
        <v>14446</v>
      </c>
      <c r="K3" s="15">
        <f t="shared" si="1"/>
        <v>14298</v>
      </c>
      <c r="L3" s="15">
        <f t="shared" si="1"/>
        <v>14318</v>
      </c>
      <c r="M3" s="15">
        <f t="shared" si="1"/>
        <v>14332</v>
      </c>
      <c r="N3" s="15">
        <f t="shared" si="1"/>
        <v>14109</v>
      </c>
      <c r="O3" s="16">
        <f>SUM(C3:N3)</f>
        <v>174649</v>
      </c>
    </row>
    <row r="4" spans="1:15" ht="15">
      <c r="A4" s="13" t="s">
        <v>5</v>
      </c>
      <c r="B4" s="14" t="s">
        <v>7</v>
      </c>
      <c r="C4" s="17">
        <f t="shared" si="0"/>
        <v>881666983.3300002</v>
      </c>
      <c r="D4" s="17">
        <f t="shared" si="0"/>
        <v>853519564.91</v>
      </c>
      <c r="E4" s="17">
        <f t="shared" si="0"/>
        <v>834443063.32</v>
      </c>
      <c r="F4" s="17">
        <f>SUM(F10+F16+F22+F28+F34+F40+F46+F52+F64+F58)</f>
        <v>761508639.92</v>
      </c>
      <c r="G4" s="17">
        <f aca="true" t="shared" si="2" ref="G4:N4">SUM(G10+G16+G22+G28+G34+G40+G46+G52+G64+G58)</f>
        <v>766526051.3399999</v>
      </c>
      <c r="H4" s="17">
        <f t="shared" si="2"/>
        <v>768460176.47</v>
      </c>
      <c r="I4" s="17">
        <f t="shared" si="2"/>
        <v>752945558.7</v>
      </c>
      <c r="J4" s="17">
        <f t="shared" si="2"/>
        <v>718961045.75</v>
      </c>
      <c r="K4" s="17">
        <f t="shared" si="2"/>
        <v>851126092.7</v>
      </c>
      <c r="L4" s="17">
        <f t="shared" si="2"/>
        <v>773618813.15</v>
      </c>
      <c r="M4" s="17">
        <f t="shared" si="2"/>
        <v>817059432.47</v>
      </c>
      <c r="N4" s="17">
        <f t="shared" si="2"/>
        <v>803061355.78</v>
      </c>
      <c r="O4" s="18">
        <f>SUM(C4:N4)</f>
        <v>9582896777.84</v>
      </c>
    </row>
    <row r="5" spans="1:15" ht="15">
      <c r="A5" s="13" t="s">
        <v>5</v>
      </c>
      <c r="B5" s="14" t="s">
        <v>0</v>
      </c>
      <c r="C5" s="17">
        <f t="shared" si="0"/>
        <v>62450880</v>
      </c>
      <c r="D5" s="17">
        <f t="shared" si="0"/>
        <v>60639496.37</v>
      </c>
      <c r="E5" s="17">
        <f t="shared" si="0"/>
        <v>59587299.65</v>
      </c>
      <c r="F5" s="17">
        <f>SUM(F11+F17+F23+F29+F35+F41+F47+F53+F65+F59)</f>
        <v>52977946.27</v>
      </c>
      <c r="G5" s="17">
        <f aca="true" t="shared" si="3" ref="G5:N5">SUM(G11+G17+G23+G29+G35+G41+G47+G53+G65+G59)</f>
        <v>55174454.04999999</v>
      </c>
      <c r="H5" s="17">
        <f t="shared" si="3"/>
        <v>53957801.62</v>
      </c>
      <c r="I5" s="17">
        <f t="shared" si="3"/>
        <v>53099506.900000006</v>
      </c>
      <c r="J5" s="17">
        <f t="shared" si="3"/>
        <v>51313481.300000004</v>
      </c>
      <c r="K5" s="17">
        <f t="shared" si="3"/>
        <v>60068813.580000006</v>
      </c>
      <c r="L5" s="17">
        <f t="shared" si="3"/>
        <v>55096436.32</v>
      </c>
      <c r="M5" s="17">
        <f t="shared" si="3"/>
        <v>59190332.25</v>
      </c>
      <c r="N5" s="17">
        <f t="shared" si="3"/>
        <v>56898950.580000006</v>
      </c>
      <c r="O5" s="18">
        <f>SUM(C5:N5)</f>
        <v>680455398.8900001</v>
      </c>
    </row>
    <row r="6" spans="1:15" ht="15">
      <c r="A6" s="13" t="s">
        <v>5</v>
      </c>
      <c r="B6" s="14" t="s">
        <v>8</v>
      </c>
      <c r="C6" s="19">
        <f aca="true" t="shared" si="4" ref="C6:O6">SUM(C5/C3/C107)</f>
        <v>138.90536551948097</v>
      </c>
      <c r="D6" s="19">
        <f t="shared" si="4"/>
        <v>133.5480164374187</v>
      </c>
      <c r="E6" s="19">
        <f t="shared" si="4"/>
        <v>133.3407170828858</v>
      </c>
      <c r="F6" s="19">
        <f>SUM(F5/F3/F107)</f>
        <v>115.06638895163462</v>
      </c>
      <c r="G6" s="19">
        <f t="shared" si="4"/>
        <v>124.14096985037685</v>
      </c>
      <c r="H6" s="19">
        <f t="shared" si="4"/>
        <v>118.05305519577126</v>
      </c>
      <c r="I6" s="19">
        <f t="shared" si="4"/>
        <v>124.32033681524932</v>
      </c>
      <c r="J6" s="19">
        <f t="shared" si="4"/>
        <v>129.40215845607548</v>
      </c>
      <c r="K6" s="19">
        <f t="shared" si="4"/>
        <v>135.52270694299676</v>
      </c>
      <c r="L6" s="19">
        <f t="shared" si="4"/>
        <v>128.2684646831494</v>
      </c>
      <c r="M6" s="19">
        <f t="shared" si="4"/>
        <v>133.22394337507765</v>
      </c>
      <c r="N6" s="19">
        <f t="shared" si="4"/>
        <v>134.42708101211994</v>
      </c>
      <c r="O6" s="19">
        <f t="shared" si="4"/>
        <v>128.97062542519643</v>
      </c>
    </row>
    <row r="7" spans="1:15" ht="15">
      <c r="A7" s="13" t="s">
        <v>5</v>
      </c>
      <c r="B7" s="14" t="s">
        <v>9</v>
      </c>
      <c r="C7" s="20">
        <f>SUM(C5/C4)</f>
        <v>0.07083273070306773</v>
      </c>
      <c r="D7" s="20">
        <f>SUM(D5/D4)</f>
        <v>0.07104640463208851</v>
      </c>
      <c r="E7" s="20">
        <f>SUM(E5/E4)</f>
        <v>0.07140966504403537</v>
      </c>
      <c r="F7" s="20">
        <f aca="true" t="shared" si="5" ref="F7:N7">SUM(F5/F4)</f>
        <v>0.06956972448213533</v>
      </c>
      <c r="G7" s="20">
        <f t="shared" si="5"/>
        <v>0.07197988111890907</v>
      </c>
      <c r="H7" s="20">
        <f t="shared" si="5"/>
        <v>0.07021548191067056</v>
      </c>
      <c r="I7" s="20">
        <f t="shared" si="5"/>
        <v>0.07052237215088843</v>
      </c>
      <c r="J7" s="20">
        <f t="shared" si="5"/>
        <v>0.07137171283942265</v>
      </c>
      <c r="K7" s="20">
        <f t="shared" si="5"/>
        <v>0.07057569271486629</v>
      </c>
      <c r="L7" s="20">
        <f t="shared" si="5"/>
        <v>0.07121910091051152</v>
      </c>
      <c r="M7" s="20">
        <f t="shared" si="5"/>
        <v>0.07244311722963102</v>
      </c>
      <c r="N7" s="20">
        <f t="shared" si="5"/>
        <v>0.07085255711842219</v>
      </c>
      <c r="O7" s="20">
        <f>SUM(O5/O4)</f>
        <v>0.07100727626154978</v>
      </c>
    </row>
    <row r="8" spans="1:15" ht="15">
      <c r="A8" s="21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ht="15">
      <c r="A9" s="13" t="s">
        <v>5</v>
      </c>
      <c r="B9" s="24" t="s">
        <v>33</v>
      </c>
      <c r="C9" s="25">
        <f aca="true" t="shared" si="6" ref="C9:N9">SUM(C117+C225+C333)</f>
        <v>8356</v>
      </c>
      <c r="D9" s="25">
        <f t="shared" si="6"/>
        <v>8495</v>
      </c>
      <c r="E9" s="25">
        <f t="shared" si="6"/>
        <v>8616</v>
      </c>
      <c r="F9" s="25">
        <f t="shared" si="6"/>
        <v>8596</v>
      </c>
      <c r="G9" s="25">
        <f t="shared" si="6"/>
        <v>8601</v>
      </c>
      <c r="H9" s="25">
        <f t="shared" si="6"/>
        <v>8611</v>
      </c>
      <c r="I9" s="25">
        <f t="shared" si="6"/>
        <v>8504</v>
      </c>
      <c r="J9" s="25">
        <f t="shared" si="6"/>
        <v>8472</v>
      </c>
      <c r="K9" s="25">
        <f t="shared" si="6"/>
        <v>8411</v>
      </c>
      <c r="L9" s="25">
        <f t="shared" si="6"/>
        <v>8414</v>
      </c>
      <c r="M9" s="25">
        <f t="shared" si="6"/>
        <v>8444</v>
      </c>
      <c r="N9" s="25">
        <f t="shared" si="6"/>
        <v>8156</v>
      </c>
      <c r="O9" s="16">
        <f>SUM(C9:N9)</f>
        <v>101676</v>
      </c>
    </row>
    <row r="10" spans="1:15" ht="15">
      <c r="A10" s="13" t="s">
        <v>5</v>
      </c>
      <c r="B10" s="14" t="s">
        <v>7</v>
      </c>
      <c r="C10" s="26">
        <f aca="true" t="shared" si="7" ref="C10:N10">SUM(C118+C226+C334)</f>
        <v>369264810.88</v>
      </c>
      <c r="D10" s="26">
        <f t="shared" si="7"/>
        <v>349681083.7</v>
      </c>
      <c r="E10" s="26">
        <f t="shared" si="7"/>
        <v>351996247.65</v>
      </c>
      <c r="F10" s="26">
        <f t="shared" si="7"/>
        <v>318614767.12</v>
      </c>
      <c r="G10" s="26">
        <f t="shared" si="7"/>
        <v>323429195.26</v>
      </c>
      <c r="H10" s="26">
        <f t="shared" si="7"/>
        <v>321666927.04</v>
      </c>
      <c r="I10" s="26">
        <f t="shared" si="7"/>
        <v>315262036.99</v>
      </c>
      <c r="J10" s="26">
        <f t="shared" si="7"/>
        <v>306644456.55</v>
      </c>
      <c r="K10" s="26">
        <f t="shared" si="7"/>
        <v>359967321.43000007</v>
      </c>
      <c r="L10" s="26">
        <f t="shared" si="7"/>
        <v>326625267.98</v>
      </c>
      <c r="M10" s="26">
        <f t="shared" si="7"/>
        <v>341148340.36</v>
      </c>
      <c r="N10" s="26">
        <f t="shared" si="7"/>
        <v>330042641.27</v>
      </c>
      <c r="O10" s="18">
        <f>SUM(C10:N10)</f>
        <v>4014343096.23</v>
      </c>
    </row>
    <row r="11" spans="1:15" ht="15">
      <c r="A11" s="13" t="s">
        <v>5</v>
      </c>
      <c r="B11" s="14" t="s">
        <v>0</v>
      </c>
      <c r="C11" s="26">
        <f aca="true" t="shared" si="8" ref="C11:N11">SUM(C119+C227+C335)</f>
        <v>35551971.69</v>
      </c>
      <c r="D11" s="26">
        <f t="shared" si="8"/>
        <v>34348543.36</v>
      </c>
      <c r="E11" s="26">
        <f t="shared" si="8"/>
        <v>33902930.22</v>
      </c>
      <c r="F11" s="26">
        <f t="shared" si="8"/>
        <v>30529582.290000003</v>
      </c>
      <c r="G11" s="26">
        <f t="shared" si="8"/>
        <v>31639669.560000002</v>
      </c>
      <c r="H11" s="26">
        <f t="shared" si="8"/>
        <v>31483940.89</v>
      </c>
      <c r="I11" s="26">
        <f t="shared" si="8"/>
        <v>30175756.459999997</v>
      </c>
      <c r="J11" s="26">
        <f t="shared" si="8"/>
        <v>29673325.44</v>
      </c>
      <c r="K11" s="26">
        <f t="shared" si="8"/>
        <v>35090016.11</v>
      </c>
      <c r="L11" s="26">
        <f t="shared" si="8"/>
        <v>31332336.43</v>
      </c>
      <c r="M11" s="26">
        <f t="shared" si="8"/>
        <v>33818988.71</v>
      </c>
      <c r="N11" s="26">
        <f t="shared" si="8"/>
        <v>32024402.490000002</v>
      </c>
      <c r="O11" s="18">
        <f>SUM(C11:N11)</f>
        <v>389571463.65</v>
      </c>
    </row>
    <row r="12" spans="1:15" ht="15">
      <c r="A12" s="13" t="s">
        <v>5</v>
      </c>
      <c r="B12" s="14" t="s">
        <v>8</v>
      </c>
      <c r="C12" s="19">
        <f aca="true" t="shared" si="9" ref="C12:O12">SUM(C11/C9/C107)</f>
        <v>137.24722312728733</v>
      </c>
      <c r="D12" s="19">
        <f t="shared" si="9"/>
        <v>132.0946024270194</v>
      </c>
      <c r="E12" s="19">
        <f t="shared" si="9"/>
        <v>131.16268268337976</v>
      </c>
      <c r="F12" s="19">
        <f t="shared" si="9"/>
        <v>114.56784959996399</v>
      </c>
      <c r="G12" s="19">
        <f t="shared" si="9"/>
        <v>122.62011998604814</v>
      </c>
      <c r="H12" s="19">
        <f t="shared" si="9"/>
        <v>117.94344401946498</v>
      </c>
      <c r="I12" s="19">
        <f t="shared" si="9"/>
        <v>120.47987416449988</v>
      </c>
      <c r="J12" s="19">
        <f t="shared" si="9"/>
        <v>127.59625381197851</v>
      </c>
      <c r="K12" s="19">
        <f t="shared" si="9"/>
        <v>134.5780529721064</v>
      </c>
      <c r="L12" s="19">
        <f t="shared" si="9"/>
        <v>124.12778872514063</v>
      </c>
      <c r="M12" s="19">
        <f t="shared" si="9"/>
        <v>129.19648503995967</v>
      </c>
      <c r="N12" s="19">
        <f t="shared" si="9"/>
        <v>130.88279585581168</v>
      </c>
      <c r="O12" s="19">
        <f t="shared" si="9"/>
        <v>126.83114978653124</v>
      </c>
    </row>
    <row r="13" spans="1:15" ht="15">
      <c r="A13" s="13" t="s">
        <v>5</v>
      </c>
      <c r="B13" s="14" t="s">
        <v>9</v>
      </c>
      <c r="C13" s="20">
        <f>SUM(C11/C10)</f>
        <v>0.0962777135608335</v>
      </c>
      <c r="D13" s="20">
        <f aca="true" t="shared" si="10" ref="D13:N13">SUM(D11/D10)</f>
        <v>0.0982281998115416</v>
      </c>
      <c r="E13" s="20">
        <f>SUM(E11/E10)</f>
        <v>0.0963161694090292</v>
      </c>
      <c r="F13" s="20">
        <f t="shared" si="10"/>
        <v>0.09581973417604224</v>
      </c>
      <c r="G13" s="20">
        <f t="shared" si="10"/>
        <v>0.09782564475840017</v>
      </c>
      <c r="H13" s="20">
        <f t="shared" si="10"/>
        <v>0.09787745721861203</v>
      </c>
      <c r="I13" s="20">
        <f t="shared" si="10"/>
        <v>0.09571642925391985</v>
      </c>
      <c r="J13" s="20">
        <f t="shared" si="10"/>
        <v>0.09676785216941174</v>
      </c>
      <c r="K13" s="20">
        <f t="shared" si="10"/>
        <v>0.09748111570406447</v>
      </c>
      <c r="L13" s="20">
        <f t="shared" si="10"/>
        <v>0.09592747255524195</v>
      </c>
      <c r="M13" s="20">
        <f t="shared" si="10"/>
        <v>0.09913279564635194</v>
      </c>
      <c r="N13" s="20">
        <f t="shared" si="10"/>
        <v>0.09703110594064603</v>
      </c>
      <c r="O13" s="20">
        <f>SUM(O11/O10)</f>
        <v>0.09704488488187749</v>
      </c>
    </row>
    <row r="14" spans="1:15" ht="15" customHeight="1">
      <c r="A14" s="21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ht="15">
      <c r="A15" s="13" t="s">
        <v>5</v>
      </c>
      <c r="B15" s="24" t="s">
        <v>10</v>
      </c>
      <c r="C15" s="25">
        <f aca="true" t="shared" si="11" ref="C15:N15">SUM(C123+C231+C339)</f>
        <v>770</v>
      </c>
      <c r="D15" s="25">
        <f t="shared" si="11"/>
        <v>786</v>
      </c>
      <c r="E15" s="25">
        <f t="shared" si="11"/>
        <v>787</v>
      </c>
      <c r="F15" s="25">
        <f t="shared" si="11"/>
        <v>783</v>
      </c>
      <c r="G15" s="25">
        <f t="shared" si="11"/>
        <v>778</v>
      </c>
      <c r="H15" s="25">
        <f t="shared" si="11"/>
        <v>770</v>
      </c>
      <c r="I15" s="25">
        <f t="shared" si="11"/>
        <v>718</v>
      </c>
      <c r="J15" s="25">
        <f t="shared" si="11"/>
        <v>711</v>
      </c>
      <c r="K15" s="25">
        <f t="shared" si="11"/>
        <v>687</v>
      </c>
      <c r="L15" s="25">
        <f t="shared" si="11"/>
        <v>678</v>
      </c>
      <c r="M15" s="25">
        <f t="shared" si="11"/>
        <v>684</v>
      </c>
      <c r="N15" s="25">
        <f t="shared" si="11"/>
        <v>691</v>
      </c>
      <c r="O15" s="27">
        <f>SUM(C15:N15)</f>
        <v>8843</v>
      </c>
    </row>
    <row r="16" spans="1:15" ht="15">
      <c r="A16" s="13" t="s">
        <v>5</v>
      </c>
      <c r="B16" s="14" t="s">
        <v>7</v>
      </c>
      <c r="C16" s="26">
        <f aca="true" t="shared" si="12" ref="C16:N16">SUM(C124+C232+C340)</f>
        <v>34026284.22</v>
      </c>
      <c r="D16" s="26">
        <f t="shared" si="12"/>
        <v>32612260.889999997</v>
      </c>
      <c r="E16" s="26">
        <f t="shared" si="12"/>
        <v>32762987.38</v>
      </c>
      <c r="F16" s="26">
        <f t="shared" si="12"/>
        <v>30206517.349999998</v>
      </c>
      <c r="G16" s="26">
        <f t="shared" si="12"/>
        <v>30466503.200000003</v>
      </c>
      <c r="H16" s="26">
        <f t="shared" si="12"/>
        <v>29189607.45</v>
      </c>
      <c r="I16" s="26">
        <f t="shared" si="12"/>
        <v>28382711.720000003</v>
      </c>
      <c r="J16" s="26">
        <f t="shared" si="12"/>
        <v>28455095.2</v>
      </c>
      <c r="K16" s="26">
        <f t="shared" si="12"/>
        <v>32662083.450000003</v>
      </c>
      <c r="L16" s="26">
        <f t="shared" si="12"/>
        <v>28658843.32</v>
      </c>
      <c r="M16" s="26">
        <f t="shared" si="12"/>
        <v>29726463.550000004</v>
      </c>
      <c r="N16" s="26">
        <f t="shared" si="12"/>
        <v>30601865.900000002</v>
      </c>
      <c r="O16" s="19">
        <f>SUM(C16:N16)</f>
        <v>367751223.62999994</v>
      </c>
    </row>
    <row r="17" spans="1:15" ht="15">
      <c r="A17" s="13" t="s">
        <v>5</v>
      </c>
      <c r="B17" s="14" t="s">
        <v>0</v>
      </c>
      <c r="C17" s="26">
        <f aca="true" t="shared" si="13" ref="C17:N17">SUM(C125+C233+C341)</f>
        <v>2223444.95</v>
      </c>
      <c r="D17" s="26">
        <f t="shared" si="13"/>
        <v>2353211.9299999997</v>
      </c>
      <c r="E17" s="26">
        <f t="shared" si="13"/>
        <v>2126633.33</v>
      </c>
      <c r="F17" s="26">
        <f t="shared" si="13"/>
        <v>1992102.57</v>
      </c>
      <c r="G17" s="26">
        <f t="shared" si="13"/>
        <v>2140271.98</v>
      </c>
      <c r="H17" s="26">
        <f t="shared" si="13"/>
        <v>1942113.2600000002</v>
      </c>
      <c r="I17" s="26">
        <f t="shared" si="13"/>
        <v>1853781.1700000002</v>
      </c>
      <c r="J17" s="26">
        <f t="shared" si="13"/>
        <v>1930312.6199999999</v>
      </c>
      <c r="K17" s="26">
        <f t="shared" si="13"/>
        <v>2158119.38</v>
      </c>
      <c r="L17" s="26">
        <f t="shared" si="13"/>
        <v>1932325.3900000001</v>
      </c>
      <c r="M17" s="26">
        <f t="shared" si="13"/>
        <v>1966540.05</v>
      </c>
      <c r="N17" s="26">
        <f t="shared" si="13"/>
        <v>2019958.09</v>
      </c>
      <c r="O17" s="19">
        <f>SUM(C17:N17)</f>
        <v>24638814.72</v>
      </c>
    </row>
    <row r="18" spans="1:15" ht="15">
      <c r="A18" s="13" t="s">
        <v>5</v>
      </c>
      <c r="B18" s="14" t="s">
        <v>8</v>
      </c>
      <c r="C18" s="19">
        <f aca="true" t="shared" si="14" ref="C18:O18">SUM(C17/C15/C107)</f>
        <v>93.14809174696272</v>
      </c>
      <c r="D18" s="19">
        <f t="shared" si="14"/>
        <v>97.80895667203957</v>
      </c>
      <c r="E18" s="19">
        <f t="shared" si="14"/>
        <v>90.07341507835663</v>
      </c>
      <c r="F18" s="19">
        <f t="shared" si="14"/>
        <v>82.07071931776048</v>
      </c>
      <c r="G18" s="19">
        <f t="shared" si="14"/>
        <v>91.69974207369323</v>
      </c>
      <c r="H18" s="19">
        <f t="shared" si="14"/>
        <v>81.36209719312946</v>
      </c>
      <c r="I18" s="19">
        <f t="shared" si="14"/>
        <v>87.6624517714031</v>
      </c>
      <c r="J18" s="19">
        <f t="shared" si="14"/>
        <v>98.90442000415023</v>
      </c>
      <c r="K18" s="19">
        <f t="shared" si="14"/>
        <v>101.33443114053622</v>
      </c>
      <c r="L18" s="19">
        <f t="shared" si="14"/>
        <v>95.0012482792527</v>
      </c>
      <c r="M18" s="19">
        <f t="shared" si="14"/>
        <v>92.74382427843803</v>
      </c>
      <c r="N18" s="19">
        <f t="shared" si="14"/>
        <v>97.44129715388326</v>
      </c>
      <c r="O18" s="19">
        <f t="shared" si="14"/>
        <v>92.2311092155176</v>
      </c>
    </row>
    <row r="19" spans="1:15" ht="15">
      <c r="A19" s="13" t="s">
        <v>5</v>
      </c>
      <c r="B19" s="14" t="s">
        <v>9</v>
      </c>
      <c r="C19" s="20">
        <f>SUM(C17/C16)</f>
        <v>0.06534492381313567</v>
      </c>
      <c r="D19" s="20">
        <f aca="true" t="shared" si="15" ref="D19:N19">SUM(D17/D16)</f>
        <v>0.07215727661253847</v>
      </c>
      <c r="E19" s="20">
        <f>SUM(E17/E16)</f>
        <v>0.06490962821351855</v>
      </c>
      <c r="F19" s="20">
        <f t="shared" si="15"/>
        <v>0.0659494289565957</v>
      </c>
      <c r="G19" s="20">
        <f t="shared" si="15"/>
        <v>0.0702500042735459</v>
      </c>
      <c r="H19" s="20">
        <f t="shared" si="15"/>
        <v>0.0665344082933188</v>
      </c>
      <c r="I19" s="20">
        <f t="shared" si="15"/>
        <v>0.06531374409492118</v>
      </c>
      <c r="J19" s="20">
        <f t="shared" si="15"/>
        <v>0.06783715206125895</v>
      </c>
      <c r="K19" s="20">
        <f t="shared" si="15"/>
        <v>0.06607414935130232</v>
      </c>
      <c r="L19" s="20">
        <f t="shared" si="15"/>
        <v>0.06742510046284729</v>
      </c>
      <c r="M19" s="20">
        <f t="shared" si="15"/>
        <v>0.06615452412266509</v>
      </c>
      <c r="N19" s="20">
        <f t="shared" si="15"/>
        <v>0.06600767732924416</v>
      </c>
      <c r="O19" s="20">
        <f>SUM(O17/O16)</f>
        <v>0.0669985934425863</v>
      </c>
    </row>
    <row r="20" spans="1:15" ht="15">
      <c r="A20" s="21"/>
      <c r="B20" s="2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3"/>
    </row>
    <row r="21" spans="1:15" ht="15">
      <c r="A21" s="13" t="s">
        <v>5</v>
      </c>
      <c r="B21" s="24" t="s">
        <v>11</v>
      </c>
      <c r="C21" s="25">
        <f aca="true" t="shared" si="16" ref="C21:N21">SUM(C129+C237+C345)</f>
        <v>71</v>
      </c>
      <c r="D21" s="25">
        <f t="shared" si="16"/>
        <v>71</v>
      </c>
      <c r="E21" s="25">
        <f t="shared" si="16"/>
        <v>66</v>
      </c>
      <c r="F21" s="25">
        <f t="shared" si="16"/>
        <v>69</v>
      </c>
      <c r="G21" s="25">
        <f t="shared" si="16"/>
        <v>66</v>
      </c>
      <c r="H21" s="25">
        <f t="shared" si="16"/>
        <v>66</v>
      </c>
      <c r="I21" s="25">
        <f t="shared" si="16"/>
        <v>66</v>
      </c>
      <c r="J21" s="25">
        <f t="shared" si="16"/>
        <v>74</v>
      </c>
      <c r="K21" s="25">
        <f t="shared" si="16"/>
        <v>74</v>
      </c>
      <c r="L21" s="25">
        <f t="shared" si="16"/>
        <v>74</v>
      </c>
      <c r="M21" s="25">
        <f t="shared" si="16"/>
        <v>74</v>
      </c>
      <c r="N21" s="25">
        <f t="shared" si="16"/>
        <v>72</v>
      </c>
      <c r="O21" s="27">
        <f>SUM(C21:N21)</f>
        <v>843</v>
      </c>
    </row>
    <row r="22" spans="1:15" ht="15">
      <c r="A22" s="13" t="s">
        <v>5</v>
      </c>
      <c r="B22" s="14" t="s">
        <v>7</v>
      </c>
      <c r="C22" s="26">
        <f aca="true" t="shared" si="17" ref="C22:N22">SUM(C130+C238+C346)</f>
        <v>7619422.600000001</v>
      </c>
      <c r="D22" s="26">
        <f t="shared" si="17"/>
        <v>7693514.7</v>
      </c>
      <c r="E22" s="26">
        <f t="shared" si="17"/>
        <v>7733336.5</v>
      </c>
      <c r="F22" s="26">
        <f t="shared" si="17"/>
        <v>7223307.5</v>
      </c>
      <c r="G22" s="26">
        <f t="shared" si="17"/>
        <v>8063787.649999999</v>
      </c>
      <c r="H22" s="26">
        <f t="shared" si="17"/>
        <v>8139858.2</v>
      </c>
      <c r="I22" s="26">
        <f t="shared" si="17"/>
        <v>8143660.3</v>
      </c>
      <c r="J22" s="26">
        <f t="shared" si="17"/>
        <v>7529057.2</v>
      </c>
      <c r="K22" s="26">
        <f t="shared" si="17"/>
        <v>9360902</v>
      </c>
      <c r="L22" s="26">
        <f t="shared" si="17"/>
        <v>8024425.800000001</v>
      </c>
      <c r="M22" s="26">
        <f t="shared" si="17"/>
        <v>8077678.5</v>
      </c>
      <c r="N22" s="26">
        <f t="shared" si="17"/>
        <v>8581163.7</v>
      </c>
      <c r="O22" s="19">
        <f>SUM(C22:N22)</f>
        <v>96190114.65</v>
      </c>
    </row>
    <row r="23" spans="1:15" ht="15">
      <c r="A23" s="13" t="s">
        <v>5</v>
      </c>
      <c r="B23" s="14" t="s">
        <v>0</v>
      </c>
      <c r="C23" s="26">
        <f aca="true" t="shared" si="18" ref="C23:N23">SUM(C131+C239+C347)</f>
        <v>528641.6799999999</v>
      </c>
      <c r="D23" s="26">
        <f t="shared" si="18"/>
        <v>495971.15</v>
      </c>
      <c r="E23" s="26">
        <f t="shared" si="18"/>
        <v>414808.48</v>
      </c>
      <c r="F23" s="26">
        <f t="shared" si="18"/>
        <v>410635.83999999997</v>
      </c>
      <c r="G23" s="26">
        <f t="shared" si="18"/>
        <v>360663.3</v>
      </c>
      <c r="H23" s="26">
        <f t="shared" si="18"/>
        <v>532265.48</v>
      </c>
      <c r="I23" s="26">
        <f t="shared" si="18"/>
        <v>539989.4600000001</v>
      </c>
      <c r="J23" s="26">
        <f t="shared" si="18"/>
        <v>460694.66</v>
      </c>
      <c r="K23" s="26">
        <f t="shared" si="18"/>
        <v>557378.94</v>
      </c>
      <c r="L23" s="26">
        <f t="shared" si="18"/>
        <v>474955.55000000005</v>
      </c>
      <c r="M23" s="26">
        <f t="shared" si="18"/>
        <v>548090.4099999999</v>
      </c>
      <c r="N23" s="26">
        <f t="shared" si="18"/>
        <v>496469.91</v>
      </c>
      <c r="O23" s="19">
        <f>SUM(C23:N23)</f>
        <v>5820564.86</v>
      </c>
    </row>
    <row r="24" spans="1:15" ht="15">
      <c r="A24" s="13" t="s">
        <v>5</v>
      </c>
      <c r="B24" s="14" t="s">
        <v>8</v>
      </c>
      <c r="C24" s="19">
        <f aca="true" t="shared" si="19" ref="C24:O24">SUM(C23/C21/C107)</f>
        <v>240.18249886415265</v>
      </c>
      <c r="D24" s="19">
        <f t="shared" si="19"/>
        <v>228.2118528702093</v>
      </c>
      <c r="E24" s="19">
        <f t="shared" si="19"/>
        <v>209.49923232323232</v>
      </c>
      <c r="F24" s="19">
        <f t="shared" si="19"/>
        <v>191.9756147732585</v>
      </c>
      <c r="G24" s="19">
        <f t="shared" si="19"/>
        <v>182.15318181818182</v>
      </c>
      <c r="H24" s="19">
        <f t="shared" si="19"/>
        <v>260.1493059628543</v>
      </c>
      <c r="I24" s="19">
        <f t="shared" si="19"/>
        <v>277.79276989784677</v>
      </c>
      <c r="J24" s="19">
        <f t="shared" si="19"/>
        <v>226.79794220449958</v>
      </c>
      <c r="K24" s="19">
        <f t="shared" si="19"/>
        <v>242.97251089799474</v>
      </c>
      <c r="L24" s="19">
        <f t="shared" si="19"/>
        <v>213.94394144144147</v>
      </c>
      <c r="M24" s="19">
        <f t="shared" si="19"/>
        <v>238.92345684394067</v>
      </c>
      <c r="N24" s="19">
        <f t="shared" si="19"/>
        <v>229.84718055555555</v>
      </c>
      <c r="O24" s="19">
        <f t="shared" si="19"/>
        <v>228.5571454988367</v>
      </c>
    </row>
    <row r="25" spans="1:15" ht="15">
      <c r="A25" s="13" t="s">
        <v>5</v>
      </c>
      <c r="B25" s="14" t="s">
        <v>9</v>
      </c>
      <c r="C25" s="20">
        <f>SUM(C23/C22)</f>
        <v>0.06938080583691472</v>
      </c>
      <c r="D25" s="20">
        <f aca="true" t="shared" si="20" ref="D25:N25">SUM(D23/D22)</f>
        <v>0.06446613405443939</v>
      </c>
      <c r="E25" s="20">
        <f>SUM(E23/E22)</f>
        <v>0.053639005621958905</v>
      </c>
      <c r="F25" s="20">
        <f t="shared" si="20"/>
        <v>0.05684872753928861</v>
      </c>
      <c r="G25" s="20">
        <f t="shared" si="20"/>
        <v>0.044726289388337254</v>
      </c>
      <c r="H25" s="20">
        <f t="shared" si="20"/>
        <v>0.06539001871064534</v>
      </c>
      <c r="I25" s="20">
        <f t="shared" si="20"/>
        <v>0.06630795491309971</v>
      </c>
      <c r="J25" s="20">
        <f t="shared" si="20"/>
        <v>0.061188890954368094</v>
      </c>
      <c r="K25" s="20">
        <f t="shared" si="20"/>
        <v>0.05954329401162409</v>
      </c>
      <c r="L25" s="20">
        <f t="shared" si="20"/>
        <v>0.05918872724824747</v>
      </c>
      <c r="M25" s="20">
        <f t="shared" si="20"/>
        <v>0.06785246652240491</v>
      </c>
      <c r="N25" s="20">
        <f t="shared" si="20"/>
        <v>0.057855778931242156</v>
      </c>
      <c r="O25" s="20">
        <f>SUM(O23/O22)</f>
        <v>0.06051105023815459</v>
      </c>
    </row>
    <row r="26" spans="1:15" ht="15">
      <c r="A26" s="21"/>
      <c r="B26" s="2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3"/>
    </row>
    <row r="27" spans="1:15" ht="15">
      <c r="A27" s="13" t="s">
        <v>5</v>
      </c>
      <c r="B27" s="24" t="s">
        <v>12</v>
      </c>
      <c r="C27" s="25">
        <f aca="true" t="shared" si="21" ref="C27:N27">SUM(C135+C243+C351)</f>
        <v>1400</v>
      </c>
      <c r="D27" s="25">
        <f t="shared" si="21"/>
        <v>1450</v>
      </c>
      <c r="E27" s="25">
        <f t="shared" si="21"/>
        <v>1453</v>
      </c>
      <c r="F27" s="25">
        <f t="shared" si="21"/>
        <v>1431</v>
      </c>
      <c r="G27" s="25">
        <f t="shared" si="21"/>
        <v>1414</v>
      </c>
      <c r="H27" s="25">
        <f t="shared" si="21"/>
        <v>1388</v>
      </c>
      <c r="I27" s="25">
        <f t="shared" si="21"/>
        <v>1358</v>
      </c>
      <c r="J27" s="25">
        <f t="shared" si="21"/>
        <v>1326</v>
      </c>
      <c r="K27" s="25">
        <f t="shared" si="21"/>
        <v>1303</v>
      </c>
      <c r="L27" s="25">
        <f t="shared" si="21"/>
        <v>1300</v>
      </c>
      <c r="M27" s="25">
        <f t="shared" si="21"/>
        <v>1286</v>
      </c>
      <c r="N27" s="25">
        <f t="shared" si="21"/>
        <v>1252</v>
      </c>
      <c r="O27" s="27">
        <f>SUM(C27:N27)</f>
        <v>16361</v>
      </c>
    </row>
    <row r="28" spans="1:15" ht="15">
      <c r="A28" s="13" t="s">
        <v>5</v>
      </c>
      <c r="B28" s="14" t="s">
        <v>7</v>
      </c>
      <c r="C28" s="26">
        <f aca="true" t="shared" si="22" ref="C28:N28">SUM(C136+C244+C352)</f>
        <v>76321692</v>
      </c>
      <c r="D28" s="26">
        <f t="shared" si="22"/>
        <v>71026087.02</v>
      </c>
      <c r="E28" s="26">
        <f t="shared" si="22"/>
        <v>67651904.7</v>
      </c>
      <c r="F28" s="26">
        <f t="shared" si="22"/>
        <v>59327449.39</v>
      </c>
      <c r="G28" s="26">
        <f t="shared" si="22"/>
        <v>58480240.5</v>
      </c>
      <c r="H28" s="26">
        <f t="shared" si="22"/>
        <v>56495596.69</v>
      </c>
      <c r="I28" s="26">
        <f t="shared" si="22"/>
        <v>57744812.769999996</v>
      </c>
      <c r="J28" s="26">
        <f t="shared" si="22"/>
        <v>54465442.84</v>
      </c>
      <c r="K28" s="26">
        <f t="shared" si="22"/>
        <v>63651744</v>
      </c>
      <c r="L28" s="26">
        <f t="shared" si="22"/>
        <v>59022799.26</v>
      </c>
      <c r="M28" s="26">
        <f t="shared" si="22"/>
        <v>63019616.050000004</v>
      </c>
      <c r="N28" s="26">
        <f t="shared" si="22"/>
        <v>62113933.410000004</v>
      </c>
      <c r="O28" s="19">
        <f>SUM(C28:N28)</f>
        <v>749321318.6299999</v>
      </c>
    </row>
    <row r="29" spans="1:15" ht="15">
      <c r="A29" s="13" t="s">
        <v>5</v>
      </c>
      <c r="B29" s="14" t="s">
        <v>0</v>
      </c>
      <c r="C29" s="26">
        <f aca="true" t="shared" si="23" ref="C29:N29">SUM(C137+C245+C353)</f>
        <v>4348700.34</v>
      </c>
      <c r="D29" s="26">
        <f t="shared" si="23"/>
        <v>4310551.49</v>
      </c>
      <c r="E29" s="26">
        <f t="shared" si="23"/>
        <v>3964554.3400000003</v>
      </c>
      <c r="F29" s="26">
        <f t="shared" si="23"/>
        <v>3463178.0999999996</v>
      </c>
      <c r="G29" s="26">
        <f t="shared" si="23"/>
        <v>3328343.81</v>
      </c>
      <c r="H29" s="26">
        <f t="shared" si="23"/>
        <v>3115813.6</v>
      </c>
      <c r="I29" s="26">
        <f t="shared" si="23"/>
        <v>3176461.89</v>
      </c>
      <c r="J29" s="26">
        <f t="shared" si="23"/>
        <v>3189845.02</v>
      </c>
      <c r="K29" s="26">
        <f t="shared" si="23"/>
        <v>3469273.9</v>
      </c>
      <c r="L29" s="26">
        <f t="shared" si="23"/>
        <v>3501265.2</v>
      </c>
      <c r="M29" s="26">
        <f t="shared" si="23"/>
        <v>3739444.25</v>
      </c>
      <c r="N29" s="26">
        <f t="shared" si="23"/>
        <v>3429573.81</v>
      </c>
      <c r="O29" s="19">
        <f>SUM(C29:N29)</f>
        <v>43037005.75</v>
      </c>
    </row>
    <row r="30" spans="1:15" ht="15">
      <c r="A30" s="13" t="s">
        <v>5</v>
      </c>
      <c r="B30" s="14" t="s">
        <v>8</v>
      </c>
      <c r="C30" s="19">
        <f aca="true" t="shared" si="24" ref="C30:O30">SUM(C29/C27/C107)</f>
        <v>100.20046866359448</v>
      </c>
      <c r="D30" s="19">
        <f t="shared" si="24"/>
        <v>97.11917081467234</v>
      </c>
      <c r="E30" s="19">
        <f t="shared" si="24"/>
        <v>90.9510057352604</v>
      </c>
      <c r="F30" s="19">
        <f t="shared" si="24"/>
        <v>78.06808007033204</v>
      </c>
      <c r="G30" s="19">
        <f t="shared" si="24"/>
        <v>78.46166454502594</v>
      </c>
      <c r="H30" s="19">
        <f t="shared" si="24"/>
        <v>72.41362833503766</v>
      </c>
      <c r="I30" s="19">
        <f t="shared" si="24"/>
        <v>79.41882730917001</v>
      </c>
      <c r="J30" s="19">
        <f t="shared" si="24"/>
        <v>87.63623481058389</v>
      </c>
      <c r="K30" s="19">
        <f t="shared" si="24"/>
        <v>85.88799792043176</v>
      </c>
      <c r="L30" s="19">
        <f t="shared" si="24"/>
        <v>89.77603076923077</v>
      </c>
      <c r="M30" s="19">
        <f t="shared" si="24"/>
        <v>93.80033738022375</v>
      </c>
      <c r="N30" s="19">
        <f t="shared" si="24"/>
        <v>91.30920686900959</v>
      </c>
      <c r="O30" s="19">
        <f t="shared" si="24"/>
        <v>87.07419107313115</v>
      </c>
    </row>
    <row r="31" spans="1:15" ht="15">
      <c r="A31" s="13" t="s">
        <v>5</v>
      </c>
      <c r="B31" s="14" t="s">
        <v>9</v>
      </c>
      <c r="C31" s="20">
        <f>SUM(C29/C28)</f>
        <v>0.0569785630538694</v>
      </c>
      <c r="D31" s="20">
        <f aca="true" t="shared" si="25" ref="D31:N31">SUM(D29/D28)</f>
        <v>0.06068969403856088</v>
      </c>
      <c r="E31" s="20">
        <f>SUM(E29/E28)</f>
        <v>0.058602257505988596</v>
      </c>
      <c r="F31" s="20">
        <f t="shared" si="25"/>
        <v>0.058373959029220275</v>
      </c>
      <c r="G31" s="20">
        <f t="shared" si="25"/>
        <v>0.05691398977745312</v>
      </c>
      <c r="H31" s="20">
        <f t="shared" si="25"/>
        <v>0.05515144157334858</v>
      </c>
      <c r="I31" s="20">
        <f t="shared" si="25"/>
        <v>0.055008610083333034</v>
      </c>
      <c r="J31" s="20">
        <f t="shared" si="25"/>
        <v>0.058566401991270396</v>
      </c>
      <c r="K31" s="20">
        <f t="shared" si="25"/>
        <v>0.05450398813895814</v>
      </c>
      <c r="L31" s="20">
        <f t="shared" si="25"/>
        <v>0.059320554834694575</v>
      </c>
      <c r="M31" s="20">
        <f t="shared" si="25"/>
        <v>0.05933778217615783</v>
      </c>
      <c r="N31" s="20">
        <f t="shared" si="25"/>
        <v>0.05521424295193415</v>
      </c>
      <c r="O31" s="20">
        <f>SUM(O29/O28)</f>
        <v>0.05743464743360762</v>
      </c>
    </row>
    <row r="32" spans="1:15" ht="15">
      <c r="A32" s="21"/>
      <c r="B32" s="22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3"/>
    </row>
    <row r="33" spans="1:15" ht="15">
      <c r="A33" s="13" t="s">
        <v>5</v>
      </c>
      <c r="B33" s="24" t="s">
        <v>13</v>
      </c>
      <c r="C33" s="25">
        <f aca="true" t="shared" si="26" ref="C33:N33">SUM(C141+C249+C357)</f>
        <v>101</v>
      </c>
      <c r="D33" s="25">
        <f t="shared" si="26"/>
        <v>100</v>
      </c>
      <c r="E33" s="25">
        <f t="shared" si="26"/>
        <v>100</v>
      </c>
      <c r="F33" s="25">
        <f t="shared" si="26"/>
        <v>103</v>
      </c>
      <c r="G33" s="25">
        <f t="shared" si="26"/>
        <v>104</v>
      </c>
      <c r="H33" s="25">
        <f t="shared" si="26"/>
        <v>102</v>
      </c>
      <c r="I33" s="25">
        <f t="shared" si="26"/>
        <v>90</v>
      </c>
      <c r="J33" s="25">
        <f t="shared" si="26"/>
        <v>87</v>
      </c>
      <c r="K33" s="25">
        <f t="shared" si="26"/>
        <v>90</v>
      </c>
      <c r="L33" s="25">
        <f t="shared" si="26"/>
        <v>90</v>
      </c>
      <c r="M33" s="25">
        <f t="shared" si="26"/>
        <v>85</v>
      </c>
      <c r="N33" s="25">
        <f t="shared" si="26"/>
        <v>82</v>
      </c>
      <c r="O33" s="27">
        <f>SUM(C33:N33)</f>
        <v>1134</v>
      </c>
    </row>
    <row r="34" spans="1:15" ht="15">
      <c r="A34" s="13" t="s">
        <v>5</v>
      </c>
      <c r="B34" s="14" t="s">
        <v>7</v>
      </c>
      <c r="C34" s="26">
        <f aca="true" t="shared" si="27" ref="C34:N34">SUM(C142+C250+C358)</f>
        <v>7657137</v>
      </c>
      <c r="D34" s="26">
        <f t="shared" si="27"/>
        <v>7281170.5</v>
      </c>
      <c r="E34" s="26">
        <f t="shared" si="27"/>
        <v>7169705</v>
      </c>
      <c r="F34" s="26">
        <f t="shared" si="27"/>
        <v>6301596</v>
      </c>
      <c r="G34" s="26">
        <f t="shared" si="27"/>
        <v>6697150</v>
      </c>
      <c r="H34" s="26">
        <f t="shared" si="27"/>
        <v>6928653.5</v>
      </c>
      <c r="I34" s="26">
        <f t="shared" si="27"/>
        <v>4915486</v>
      </c>
      <c r="J34" s="26">
        <f t="shared" si="27"/>
        <v>3875810.5</v>
      </c>
      <c r="K34" s="26">
        <f t="shared" si="27"/>
        <v>4604652.5</v>
      </c>
      <c r="L34" s="26">
        <f t="shared" si="27"/>
        <v>4276416.5</v>
      </c>
      <c r="M34" s="26">
        <f t="shared" si="27"/>
        <v>4648232.5</v>
      </c>
      <c r="N34" s="26">
        <f t="shared" si="27"/>
        <v>4575599.5</v>
      </c>
      <c r="O34" s="19">
        <f>SUM(C34:N34)</f>
        <v>68931609.5</v>
      </c>
    </row>
    <row r="35" spans="1:15" ht="15">
      <c r="A35" s="13" t="s">
        <v>5</v>
      </c>
      <c r="B35" s="14" t="s">
        <v>0</v>
      </c>
      <c r="C35" s="26">
        <f aca="true" t="shared" si="28" ref="C35:N35">SUM(C143+C251+C359)</f>
        <v>474186.95999999996</v>
      </c>
      <c r="D35" s="26">
        <f t="shared" si="28"/>
        <v>442858.03</v>
      </c>
      <c r="E35" s="26">
        <f t="shared" si="28"/>
        <v>456298.06</v>
      </c>
      <c r="F35" s="26">
        <f t="shared" si="28"/>
        <v>371817.91000000003</v>
      </c>
      <c r="G35" s="26">
        <f t="shared" si="28"/>
        <v>393835.51</v>
      </c>
      <c r="H35" s="26">
        <f t="shared" si="28"/>
        <v>465618.85000000003</v>
      </c>
      <c r="I35" s="26">
        <f t="shared" si="28"/>
        <v>329590.77</v>
      </c>
      <c r="J35" s="26">
        <f t="shared" si="28"/>
        <v>249394.02</v>
      </c>
      <c r="K35" s="26">
        <f t="shared" si="28"/>
        <v>327956.63</v>
      </c>
      <c r="L35" s="26">
        <f t="shared" si="28"/>
        <v>264663.59</v>
      </c>
      <c r="M35" s="26">
        <f t="shared" si="28"/>
        <v>327505.2</v>
      </c>
      <c r="N35" s="26">
        <f t="shared" si="28"/>
        <v>321276.65</v>
      </c>
      <c r="O35" s="19">
        <f>SUM(C35:N35)</f>
        <v>4425002.18</v>
      </c>
    </row>
    <row r="36" spans="1:15" ht="15">
      <c r="A36" s="13" t="s">
        <v>5</v>
      </c>
      <c r="B36" s="14" t="s">
        <v>8</v>
      </c>
      <c r="C36" s="19">
        <f aca="true" t="shared" si="29" ref="C36:O36">SUM(C35/C33/C107)</f>
        <v>151.44904503353558</v>
      </c>
      <c r="D36" s="19">
        <f t="shared" si="29"/>
        <v>144.67871896414346</v>
      </c>
      <c r="E36" s="19">
        <f t="shared" si="29"/>
        <v>152.09935333333334</v>
      </c>
      <c r="F36" s="19">
        <f t="shared" si="29"/>
        <v>116.44782649545883</v>
      </c>
      <c r="G36" s="19">
        <f t="shared" si="29"/>
        <v>126.22933012820513</v>
      </c>
      <c r="H36" s="19">
        <f t="shared" si="29"/>
        <v>147.25453826691967</v>
      </c>
      <c r="I36" s="19">
        <f t="shared" si="29"/>
        <v>124.34036054971706</v>
      </c>
      <c r="J36" s="19">
        <f t="shared" si="29"/>
        <v>104.42979712329628</v>
      </c>
      <c r="K36" s="19">
        <f t="shared" si="29"/>
        <v>117.54717921146954</v>
      </c>
      <c r="L36" s="19">
        <f t="shared" si="29"/>
        <v>98.02355185185186</v>
      </c>
      <c r="M36" s="19">
        <f t="shared" si="29"/>
        <v>124.29039848197344</v>
      </c>
      <c r="N36" s="19">
        <f t="shared" si="29"/>
        <v>130.60026422764227</v>
      </c>
      <c r="O36" s="19">
        <f t="shared" si="29"/>
        <v>129.16881620709628</v>
      </c>
    </row>
    <row r="37" spans="1:15" ht="15">
      <c r="A37" s="13" t="s">
        <v>5</v>
      </c>
      <c r="B37" s="14" t="s">
        <v>9</v>
      </c>
      <c r="C37" s="20">
        <f>SUM(C35/C34)</f>
        <v>0.06192744886241424</v>
      </c>
      <c r="D37" s="20">
        <f aca="true" t="shared" si="30" ref="D37:N37">SUM(D35/D34)</f>
        <v>0.06082236777726878</v>
      </c>
      <c r="E37" s="20">
        <f>SUM(E35/E34)</f>
        <v>0.06364251527782523</v>
      </c>
      <c r="F37" s="20">
        <f t="shared" si="30"/>
        <v>0.059003768251725444</v>
      </c>
      <c r="G37" s="20">
        <f t="shared" si="30"/>
        <v>0.05880643408016843</v>
      </c>
      <c r="H37" s="20">
        <f t="shared" si="30"/>
        <v>0.06720192458751185</v>
      </c>
      <c r="I37" s="20">
        <f t="shared" si="30"/>
        <v>0.06705151230214063</v>
      </c>
      <c r="J37" s="20">
        <f t="shared" si="30"/>
        <v>0.06434628834407667</v>
      </c>
      <c r="K37" s="20">
        <f t="shared" si="30"/>
        <v>0.07122288381153627</v>
      </c>
      <c r="L37" s="20">
        <f t="shared" si="30"/>
        <v>0.06188910504858449</v>
      </c>
      <c r="M37" s="20">
        <f t="shared" si="30"/>
        <v>0.0704580074254031</v>
      </c>
      <c r="N37" s="20">
        <f t="shared" si="30"/>
        <v>0.07021520349409952</v>
      </c>
      <c r="O37" s="20">
        <f>SUM(O35/O34)</f>
        <v>0.06419409342240877</v>
      </c>
    </row>
    <row r="38" spans="1:15" ht="15">
      <c r="A38" s="21"/>
      <c r="B38" s="22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3"/>
    </row>
    <row r="39" spans="1:15" ht="15">
      <c r="A39" s="13" t="s">
        <v>5</v>
      </c>
      <c r="B39" s="24" t="s">
        <v>14</v>
      </c>
      <c r="C39" s="25">
        <f aca="true" t="shared" si="31" ref="C39:N39">SUM(C147+C255+C363)</f>
        <v>1492</v>
      </c>
      <c r="D39" s="25">
        <f t="shared" si="31"/>
        <v>1526</v>
      </c>
      <c r="E39" s="25">
        <f t="shared" si="31"/>
        <v>1529</v>
      </c>
      <c r="F39" s="25">
        <f t="shared" si="31"/>
        <v>1530</v>
      </c>
      <c r="G39" s="25">
        <f t="shared" si="31"/>
        <v>1511</v>
      </c>
      <c r="H39" s="25">
        <f t="shared" si="31"/>
        <v>1499</v>
      </c>
      <c r="I39" s="25">
        <f t="shared" si="31"/>
        <v>1475</v>
      </c>
      <c r="J39" s="25">
        <f t="shared" si="31"/>
        <v>1484</v>
      </c>
      <c r="K39" s="25">
        <f t="shared" si="31"/>
        <v>1483</v>
      </c>
      <c r="L39" s="25">
        <f t="shared" si="31"/>
        <v>1489</v>
      </c>
      <c r="M39" s="25">
        <f t="shared" si="31"/>
        <v>1475</v>
      </c>
      <c r="N39" s="25">
        <f t="shared" si="31"/>
        <v>1446</v>
      </c>
      <c r="O39" s="27">
        <f>SUM(C39:N39)</f>
        <v>17939</v>
      </c>
    </row>
    <row r="40" spans="1:15" ht="15">
      <c r="A40" s="13" t="s">
        <v>5</v>
      </c>
      <c r="B40" s="14" t="s">
        <v>7</v>
      </c>
      <c r="C40" s="26">
        <f aca="true" t="shared" si="32" ref="C40:N40">SUM(C148+C256+C364)</f>
        <v>145479627.95</v>
      </c>
      <c r="D40" s="26">
        <f t="shared" si="32"/>
        <v>142082608.12</v>
      </c>
      <c r="E40" s="26">
        <f t="shared" si="32"/>
        <v>137615219.5</v>
      </c>
      <c r="F40" s="26">
        <f t="shared" si="32"/>
        <v>120250688.91000001</v>
      </c>
      <c r="G40" s="26">
        <f t="shared" si="32"/>
        <v>123363435.07</v>
      </c>
      <c r="H40" s="26">
        <f t="shared" si="32"/>
        <v>126740959</v>
      </c>
      <c r="I40" s="26">
        <f t="shared" si="32"/>
        <v>120186214.96000001</v>
      </c>
      <c r="J40" s="26">
        <f t="shared" si="32"/>
        <v>113574689.5</v>
      </c>
      <c r="K40" s="26">
        <f t="shared" si="32"/>
        <v>137491277.6</v>
      </c>
      <c r="L40" s="26">
        <f t="shared" si="32"/>
        <v>124213942.05</v>
      </c>
      <c r="M40" s="26">
        <f t="shared" si="32"/>
        <v>132525852.12</v>
      </c>
      <c r="N40" s="26">
        <f t="shared" si="32"/>
        <v>133503489.5</v>
      </c>
      <c r="O40" s="19">
        <f>SUM(C40:N40)</f>
        <v>1557028004.2799997</v>
      </c>
    </row>
    <row r="41" spans="1:15" ht="15">
      <c r="A41" s="13" t="s">
        <v>5</v>
      </c>
      <c r="B41" s="14" t="s">
        <v>0</v>
      </c>
      <c r="C41" s="26">
        <f aca="true" t="shared" si="33" ref="C41:N41">SUM(C149+C257+C365)</f>
        <v>7672681.76</v>
      </c>
      <c r="D41" s="26">
        <f t="shared" si="33"/>
        <v>7707506.640000001</v>
      </c>
      <c r="E41" s="26">
        <f t="shared" si="33"/>
        <v>7416439.970000001</v>
      </c>
      <c r="F41" s="26">
        <f t="shared" si="33"/>
        <v>6280603.57</v>
      </c>
      <c r="G41" s="26">
        <f t="shared" si="33"/>
        <v>6887763.17</v>
      </c>
      <c r="H41" s="26">
        <f t="shared" si="33"/>
        <v>6189730.84</v>
      </c>
      <c r="I41" s="26">
        <f t="shared" si="33"/>
        <v>6650821.8</v>
      </c>
      <c r="J41" s="26">
        <f t="shared" si="33"/>
        <v>5844079.739999999</v>
      </c>
      <c r="K41" s="26">
        <f t="shared" si="33"/>
        <v>7547084.36</v>
      </c>
      <c r="L41" s="26">
        <f t="shared" si="33"/>
        <v>6616755.6</v>
      </c>
      <c r="M41" s="26">
        <f t="shared" si="33"/>
        <v>6835290.07</v>
      </c>
      <c r="N41" s="26">
        <f t="shared" si="33"/>
        <v>7082627.489999999</v>
      </c>
      <c r="O41" s="19">
        <f>SUM(C41:N41)</f>
        <v>82731385.01</v>
      </c>
    </row>
    <row r="42" spans="1:15" ht="15">
      <c r="A42" s="13" t="s">
        <v>5</v>
      </c>
      <c r="B42" s="14" t="s">
        <v>8</v>
      </c>
      <c r="C42" s="19">
        <f aca="true" t="shared" si="34" ref="C42:O42">SUM(C41/C39/C107)</f>
        <v>165.8886482746692</v>
      </c>
      <c r="D42" s="19">
        <f t="shared" si="34"/>
        <v>165.00591199553034</v>
      </c>
      <c r="E42" s="19">
        <f t="shared" si="34"/>
        <v>161.68388859821235</v>
      </c>
      <c r="F42" s="19">
        <f t="shared" si="34"/>
        <v>132.41837592241197</v>
      </c>
      <c r="G42" s="19">
        <f t="shared" si="34"/>
        <v>151.9471248621222</v>
      </c>
      <c r="H42" s="19">
        <f t="shared" si="34"/>
        <v>133.20129204415846</v>
      </c>
      <c r="I42" s="19">
        <f t="shared" si="34"/>
        <v>153.09566096214186</v>
      </c>
      <c r="J42" s="19">
        <f t="shared" si="34"/>
        <v>143.462991766456</v>
      </c>
      <c r="K42" s="19">
        <f t="shared" si="34"/>
        <v>164.16340808735563</v>
      </c>
      <c r="L42" s="19">
        <f t="shared" si="34"/>
        <v>148.12526527871054</v>
      </c>
      <c r="M42" s="19">
        <f t="shared" si="34"/>
        <v>149.48693428102789</v>
      </c>
      <c r="N42" s="19">
        <f t="shared" si="34"/>
        <v>163.26942116182573</v>
      </c>
      <c r="O42" s="19">
        <f t="shared" si="34"/>
        <v>152.66142433703266</v>
      </c>
    </row>
    <row r="43" spans="1:15" ht="15">
      <c r="A43" s="13" t="s">
        <v>5</v>
      </c>
      <c r="B43" s="14" t="s">
        <v>9</v>
      </c>
      <c r="C43" s="20">
        <f>SUM(C41/C40)</f>
        <v>0.052740592398524896</v>
      </c>
      <c r="D43" s="20">
        <f aca="true" t="shared" si="35" ref="D43:N43">SUM(D41/D40)</f>
        <v>0.05424665792656622</v>
      </c>
      <c r="E43" s="20">
        <f>SUM(E41/E40)</f>
        <v>0.053892585405497254</v>
      </c>
      <c r="F43" s="20">
        <f t="shared" si="35"/>
        <v>0.052229252297262364</v>
      </c>
      <c r="G43" s="20">
        <f t="shared" si="35"/>
        <v>0.05583310132448633</v>
      </c>
      <c r="H43" s="20">
        <f t="shared" si="35"/>
        <v>0.048837651922769496</v>
      </c>
      <c r="I43" s="20">
        <f t="shared" si="35"/>
        <v>0.055337642525921174</v>
      </c>
      <c r="J43" s="20">
        <f t="shared" si="35"/>
        <v>0.0514558284572726</v>
      </c>
      <c r="K43" s="20">
        <f t="shared" si="35"/>
        <v>0.05489136832342593</v>
      </c>
      <c r="L43" s="20">
        <f t="shared" si="35"/>
        <v>0.053269025125509246</v>
      </c>
      <c r="M43" s="20">
        <f t="shared" si="35"/>
        <v>0.05157703165576145</v>
      </c>
      <c r="N43" s="20">
        <f t="shared" si="35"/>
        <v>0.05305200273435549</v>
      </c>
      <c r="O43" s="20">
        <f>SUM(O41/O40)</f>
        <v>0.053134166362188595</v>
      </c>
    </row>
    <row r="44" spans="1:15" ht="15">
      <c r="A44" s="21"/>
      <c r="B44" s="22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3"/>
    </row>
    <row r="45" spans="1:15" ht="15">
      <c r="A45" s="13" t="s">
        <v>5</v>
      </c>
      <c r="B45" s="24" t="s">
        <v>38</v>
      </c>
      <c r="C45" s="25">
        <f aca="true" t="shared" si="36" ref="C45:N45">SUM(C153+C261+C369)</f>
        <v>34</v>
      </c>
      <c r="D45" s="25">
        <f t="shared" si="36"/>
        <v>32</v>
      </c>
      <c r="E45" s="25">
        <f t="shared" si="36"/>
        <v>32</v>
      </c>
      <c r="F45" s="25">
        <f t="shared" si="36"/>
        <v>32</v>
      </c>
      <c r="G45" s="25">
        <f t="shared" si="36"/>
        <v>32</v>
      </c>
      <c r="H45" s="25">
        <f t="shared" si="36"/>
        <v>32</v>
      </c>
      <c r="I45" s="25">
        <f t="shared" si="36"/>
        <v>33</v>
      </c>
      <c r="J45" s="25">
        <f t="shared" si="36"/>
        <v>33</v>
      </c>
      <c r="K45" s="25">
        <f t="shared" si="36"/>
        <v>32</v>
      </c>
      <c r="L45" s="25">
        <f t="shared" si="36"/>
        <v>31</v>
      </c>
      <c r="M45" s="25">
        <f t="shared" si="36"/>
        <v>31</v>
      </c>
      <c r="N45" s="25">
        <f t="shared" si="36"/>
        <v>31</v>
      </c>
      <c r="O45" s="27">
        <f>SUM(C45:N45)</f>
        <v>385</v>
      </c>
    </row>
    <row r="46" spans="1:15" ht="15">
      <c r="A46" s="13" t="s">
        <v>5</v>
      </c>
      <c r="B46" s="14" t="s">
        <v>7</v>
      </c>
      <c r="C46" s="26">
        <f aca="true" t="shared" si="37" ref="C46:N46">SUM(C154+C262+C370)</f>
        <v>4371712</v>
      </c>
      <c r="D46" s="26">
        <f t="shared" si="37"/>
        <v>4235264</v>
      </c>
      <c r="E46" s="26">
        <f t="shared" si="37"/>
        <v>4525012</v>
      </c>
      <c r="F46" s="26">
        <f t="shared" si="37"/>
        <v>3936852</v>
      </c>
      <c r="G46" s="26">
        <f t="shared" si="37"/>
        <v>4455280</v>
      </c>
      <c r="H46" s="26">
        <f t="shared" si="37"/>
        <v>4740200</v>
      </c>
      <c r="I46" s="26">
        <f t="shared" si="37"/>
        <v>4066862</v>
      </c>
      <c r="J46" s="26">
        <f t="shared" si="37"/>
        <v>3997692</v>
      </c>
      <c r="K46" s="26">
        <f t="shared" si="37"/>
        <v>4856458</v>
      </c>
      <c r="L46" s="26">
        <f t="shared" si="37"/>
        <v>4283360</v>
      </c>
      <c r="M46" s="26">
        <f t="shared" si="37"/>
        <v>4637022</v>
      </c>
      <c r="N46" s="26">
        <f t="shared" si="37"/>
        <v>4744118</v>
      </c>
      <c r="O46" s="19">
        <f>SUM(C46:N46)</f>
        <v>52849832</v>
      </c>
    </row>
    <row r="47" spans="1:15" ht="15">
      <c r="A47" s="13" t="s">
        <v>5</v>
      </c>
      <c r="B47" s="14" t="s">
        <v>0</v>
      </c>
      <c r="C47" s="26">
        <f aca="true" t="shared" si="38" ref="C47:N47">SUM(C155+C263+C371)</f>
        <v>274879.45</v>
      </c>
      <c r="D47" s="26">
        <f t="shared" si="38"/>
        <v>313765.24</v>
      </c>
      <c r="E47" s="26">
        <f t="shared" si="38"/>
        <v>375651.75</v>
      </c>
      <c r="F47" s="26">
        <f t="shared" si="38"/>
        <v>142216.85</v>
      </c>
      <c r="G47" s="26">
        <f t="shared" si="38"/>
        <v>218714.92</v>
      </c>
      <c r="H47" s="26">
        <f t="shared" si="38"/>
        <v>201909.73</v>
      </c>
      <c r="I47" s="26">
        <f t="shared" si="38"/>
        <v>136746.46</v>
      </c>
      <c r="J47" s="26">
        <f t="shared" si="38"/>
        <v>227053.07</v>
      </c>
      <c r="K47" s="26">
        <f t="shared" si="38"/>
        <v>259223.36</v>
      </c>
      <c r="L47" s="26">
        <f t="shared" si="38"/>
        <v>307348.66</v>
      </c>
      <c r="M47" s="26">
        <f t="shared" si="38"/>
        <v>345230.75</v>
      </c>
      <c r="N47" s="26">
        <f t="shared" si="38"/>
        <v>331883.07</v>
      </c>
      <c r="O47" s="19">
        <f>SUM(C47:N47)</f>
        <v>3134623.31</v>
      </c>
    </row>
    <row r="48" spans="1:15" ht="15">
      <c r="A48" s="13" t="s">
        <v>5</v>
      </c>
      <c r="B48" s="14" t="s">
        <v>8</v>
      </c>
      <c r="C48" s="19">
        <f aca="true" t="shared" si="39" ref="C48:O48">SUM(C47/C45/C107)</f>
        <v>260.7964421252372</v>
      </c>
      <c r="D48" s="19">
        <f t="shared" si="39"/>
        <v>320.32805876494024</v>
      </c>
      <c r="E48" s="19">
        <f t="shared" si="39"/>
        <v>391.30390625</v>
      </c>
      <c r="F48" s="19">
        <f t="shared" si="39"/>
        <v>143.36376008064516</v>
      </c>
      <c r="G48" s="19">
        <f t="shared" si="39"/>
        <v>227.82804166666668</v>
      </c>
      <c r="H48" s="19">
        <f t="shared" si="39"/>
        <v>203.53803427419356</v>
      </c>
      <c r="I48" s="19">
        <f t="shared" si="39"/>
        <v>140.69599764826927</v>
      </c>
      <c r="J48" s="19">
        <f t="shared" si="39"/>
        <v>250.65195120604957</v>
      </c>
      <c r="K48" s="19">
        <f t="shared" si="39"/>
        <v>261.31387096774193</v>
      </c>
      <c r="L48" s="19">
        <f t="shared" si="39"/>
        <v>330.48243010752685</v>
      </c>
      <c r="M48" s="19">
        <f t="shared" si="39"/>
        <v>359.24115504682624</v>
      </c>
      <c r="N48" s="19">
        <f t="shared" si="39"/>
        <v>356.86351612903223</v>
      </c>
      <c r="O48" s="19">
        <f t="shared" si="39"/>
        <v>269.51433796776905</v>
      </c>
    </row>
    <row r="49" spans="1:15" ht="15" customHeight="1">
      <c r="A49" s="13" t="s">
        <v>5</v>
      </c>
      <c r="B49" s="14" t="s">
        <v>9</v>
      </c>
      <c r="C49" s="20">
        <f>SUM(C47/C46)</f>
        <v>0.06287684321382561</v>
      </c>
      <c r="D49" s="20">
        <f aca="true" t="shared" si="40" ref="D49:N49">SUM(D47/D46)</f>
        <v>0.07408398626390232</v>
      </c>
      <c r="E49" s="20">
        <f>SUM(E47/E46)</f>
        <v>0.08301674117107313</v>
      </c>
      <c r="F49" s="20">
        <f t="shared" si="40"/>
        <v>0.036124510141605524</v>
      </c>
      <c r="G49" s="20">
        <f t="shared" si="40"/>
        <v>0.049091172720906434</v>
      </c>
      <c r="H49" s="20">
        <f t="shared" si="40"/>
        <v>0.04259519218598372</v>
      </c>
      <c r="I49" s="20">
        <f t="shared" si="40"/>
        <v>0.033624563607026745</v>
      </c>
      <c r="J49" s="20">
        <f t="shared" si="40"/>
        <v>0.056796038814395905</v>
      </c>
      <c r="K49" s="20">
        <f t="shared" si="40"/>
        <v>0.05337704145696308</v>
      </c>
      <c r="L49" s="20">
        <f t="shared" si="40"/>
        <v>0.07175410425460385</v>
      </c>
      <c r="M49" s="20">
        <f t="shared" si="40"/>
        <v>0.07445096227708214</v>
      </c>
      <c r="N49" s="20">
        <f t="shared" si="40"/>
        <v>0.06995674854630513</v>
      </c>
      <c r="O49" s="20">
        <f>SUM(O47/O46)</f>
        <v>0.05931188787884889</v>
      </c>
    </row>
    <row r="50" spans="1:15" ht="15">
      <c r="A50" s="21"/>
      <c r="B50" s="22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3"/>
    </row>
    <row r="51" spans="1:15" ht="15">
      <c r="A51" s="13" t="s">
        <v>5</v>
      </c>
      <c r="B51" s="24" t="s">
        <v>15</v>
      </c>
      <c r="C51" s="25">
        <f aca="true" t="shared" si="41" ref="C51:N51">SUM(C159+C267+C375)</f>
        <v>171</v>
      </c>
      <c r="D51" s="25">
        <f t="shared" si="41"/>
        <v>176</v>
      </c>
      <c r="E51" s="25">
        <f t="shared" si="41"/>
        <v>175</v>
      </c>
      <c r="F51" s="25">
        <f t="shared" si="41"/>
        <v>173</v>
      </c>
      <c r="G51" s="25">
        <f t="shared" si="41"/>
        <v>173</v>
      </c>
      <c r="H51" s="25">
        <f t="shared" si="41"/>
        <v>170</v>
      </c>
      <c r="I51" s="25">
        <f t="shared" si="41"/>
        <v>169</v>
      </c>
      <c r="J51" s="25">
        <f t="shared" si="41"/>
        <v>169</v>
      </c>
      <c r="K51" s="25">
        <f t="shared" si="41"/>
        <v>168</v>
      </c>
      <c r="L51" s="25">
        <f t="shared" si="41"/>
        <v>166</v>
      </c>
      <c r="M51" s="25">
        <f t="shared" si="41"/>
        <v>162</v>
      </c>
      <c r="N51" s="25">
        <f t="shared" si="41"/>
        <v>162</v>
      </c>
      <c r="O51" s="27">
        <f>SUM(C51:N51)</f>
        <v>2034</v>
      </c>
    </row>
    <row r="52" spans="1:15" ht="15">
      <c r="A52" s="13" t="s">
        <v>5</v>
      </c>
      <c r="B52" s="14" t="s">
        <v>7</v>
      </c>
      <c r="C52" s="26">
        <f aca="true" t="shared" si="42" ref="C52:N52">SUM(C160+C268+C376)</f>
        <v>21232240</v>
      </c>
      <c r="D52" s="26">
        <f t="shared" si="42"/>
        <v>20755055</v>
      </c>
      <c r="E52" s="26">
        <f t="shared" si="42"/>
        <v>20677449</v>
      </c>
      <c r="F52" s="26">
        <f t="shared" si="42"/>
        <v>20272800</v>
      </c>
      <c r="G52" s="26">
        <f t="shared" si="42"/>
        <v>20596720</v>
      </c>
      <c r="H52" s="26">
        <f t="shared" si="42"/>
        <v>22224740</v>
      </c>
      <c r="I52" s="26">
        <f t="shared" si="42"/>
        <v>20907445</v>
      </c>
      <c r="J52" s="26">
        <f t="shared" si="42"/>
        <v>18680080</v>
      </c>
      <c r="K52" s="26">
        <f t="shared" si="42"/>
        <v>22630600.12</v>
      </c>
      <c r="L52" s="26">
        <f t="shared" si="42"/>
        <v>17867142.4</v>
      </c>
      <c r="M52" s="26">
        <f t="shared" si="42"/>
        <v>19488510</v>
      </c>
      <c r="N52" s="26">
        <f t="shared" si="42"/>
        <v>19952842</v>
      </c>
      <c r="O52" s="19">
        <f>SUM(C52:N52)</f>
        <v>245285623.52</v>
      </c>
    </row>
    <row r="53" spans="1:15" ht="15">
      <c r="A53" s="13" t="s">
        <v>5</v>
      </c>
      <c r="B53" s="14" t="s">
        <v>0</v>
      </c>
      <c r="C53" s="26">
        <f aca="true" t="shared" si="43" ref="C53:N53">SUM(C161+C269+C377)</f>
        <v>1228093.9600000002</v>
      </c>
      <c r="D53" s="26">
        <f t="shared" si="43"/>
        <v>857193.8</v>
      </c>
      <c r="E53" s="26">
        <f t="shared" si="43"/>
        <v>1111907.4100000001</v>
      </c>
      <c r="F53" s="26">
        <f t="shared" si="43"/>
        <v>945655.7499999999</v>
      </c>
      <c r="G53" s="26">
        <f t="shared" si="43"/>
        <v>1086332.12</v>
      </c>
      <c r="H53" s="26">
        <f t="shared" si="43"/>
        <v>1164631.42</v>
      </c>
      <c r="I53" s="26">
        <f t="shared" si="43"/>
        <v>971321.52</v>
      </c>
      <c r="J53" s="26">
        <f t="shared" si="43"/>
        <v>1022977.86</v>
      </c>
      <c r="K53" s="26">
        <f t="shared" si="43"/>
        <v>1125037.1300000001</v>
      </c>
      <c r="L53" s="26">
        <f t="shared" si="43"/>
        <v>1077879.82</v>
      </c>
      <c r="M53" s="26">
        <f t="shared" si="43"/>
        <v>1084753.6400000001</v>
      </c>
      <c r="N53" s="26">
        <f t="shared" si="43"/>
        <v>1039865.5800000001</v>
      </c>
      <c r="O53" s="19">
        <f>SUM(C53:N53)</f>
        <v>12715650.010000002</v>
      </c>
    </row>
    <row r="54" spans="1:15" ht="15">
      <c r="A54" s="13" t="s">
        <v>5</v>
      </c>
      <c r="B54" s="14" t="s">
        <v>8</v>
      </c>
      <c r="C54" s="19">
        <f aca="true" t="shared" si="44" ref="C54:O54">SUM(C53/C51/C107)</f>
        <v>231.6721297868327</v>
      </c>
      <c r="D54" s="19">
        <f t="shared" si="44"/>
        <v>159.11330043462513</v>
      </c>
      <c r="E54" s="19">
        <f t="shared" si="44"/>
        <v>211.79188761904763</v>
      </c>
      <c r="F54" s="19">
        <f t="shared" si="44"/>
        <v>176.3296196158866</v>
      </c>
      <c r="G54" s="19">
        <f t="shared" si="44"/>
        <v>209.31254720616573</v>
      </c>
      <c r="H54" s="19">
        <f t="shared" si="44"/>
        <v>220.99267931688803</v>
      </c>
      <c r="I54" s="19">
        <f t="shared" si="44"/>
        <v>195.14431192090044</v>
      </c>
      <c r="J54" s="19">
        <f t="shared" si="44"/>
        <v>220.51451482523362</v>
      </c>
      <c r="K54" s="19">
        <f t="shared" si="44"/>
        <v>216.02095430107528</v>
      </c>
      <c r="L54" s="19">
        <f t="shared" si="44"/>
        <v>216.4417309236948</v>
      </c>
      <c r="M54" s="19">
        <f t="shared" si="44"/>
        <v>216.0003265631223</v>
      </c>
      <c r="N54" s="19">
        <f t="shared" si="44"/>
        <v>213.96411111111112</v>
      </c>
      <c r="O54" s="19">
        <f t="shared" si="44"/>
        <v>206.94019888078577</v>
      </c>
    </row>
    <row r="55" spans="1:15" ht="15" customHeight="1">
      <c r="A55" s="13" t="s">
        <v>5</v>
      </c>
      <c r="B55" s="14" t="s">
        <v>9</v>
      </c>
      <c r="C55" s="20">
        <f>SUM(C53/C52)</f>
        <v>0.05784099840619738</v>
      </c>
      <c r="D55" s="20">
        <f aca="true" t="shared" si="45" ref="D55:N55">SUM(D53/D52)</f>
        <v>0.04130048318349434</v>
      </c>
      <c r="E55" s="20">
        <f>SUM(E53/E52)</f>
        <v>0.05377391621181124</v>
      </c>
      <c r="F55" s="20">
        <f t="shared" si="45"/>
        <v>0.04664652884653328</v>
      </c>
      <c r="G55" s="20">
        <f t="shared" si="45"/>
        <v>0.05274296684132231</v>
      </c>
      <c r="H55" s="20">
        <f t="shared" si="45"/>
        <v>0.05240247669938996</v>
      </c>
      <c r="I55" s="20">
        <f t="shared" si="45"/>
        <v>0.046458164543778546</v>
      </c>
      <c r="J55" s="20">
        <f t="shared" si="45"/>
        <v>0.05476303420542096</v>
      </c>
      <c r="K55" s="20">
        <f t="shared" si="45"/>
        <v>0.049713093070198264</v>
      </c>
      <c r="L55" s="20">
        <f t="shared" si="45"/>
        <v>0.06032748807106391</v>
      </c>
      <c r="M55" s="20">
        <f t="shared" si="45"/>
        <v>0.055661189080129785</v>
      </c>
      <c r="N55" s="20">
        <f t="shared" si="45"/>
        <v>0.05211616370239388</v>
      </c>
      <c r="O55" s="20">
        <f>SUM(O53/O52)</f>
        <v>0.05184017647476676</v>
      </c>
    </row>
    <row r="56" spans="1:15" ht="15" customHeight="1">
      <c r="A56" s="21"/>
      <c r="B56" s="22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ht="15" customHeight="1">
      <c r="A57" s="13" t="s">
        <v>5</v>
      </c>
      <c r="B57" s="24" t="s">
        <v>41</v>
      </c>
      <c r="C57" s="25">
        <f aca="true" t="shared" si="46" ref="C57:N57">SUM(C165+C273+C381)</f>
        <v>26</v>
      </c>
      <c r="D57" s="25">
        <f t="shared" si="46"/>
        <v>26</v>
      </c>
      <c r="E57" s="25">
        <f t="shared" si="46"/>
        <v>26</v>
      </c>
      <c r="F57" s="25">
        <f t="shared" si="46"/>
        <v>26</v>
      </c>
      <c r="G57" s="25">
        <f t="shared" si="46"/>
        <v>26</v>
      </c>
      <c r="H57" s="25">
        <f t="shared" si="46"/>
        <v>23</v>
      </c>
      <c r="I57" s="25">
        <f t="shared" si="46"/>
        <v>26</v>
      </c>
      <c r="J57" s="25">
        <f t="shared" si="46"/>
        <v>26</v>
      </c>
      <c r="K57" s="25">
        <f t="shared" si="46"/>
        <v>26</v>
      </c>
      <c r="L57" s="25">
        <f t="shared" si="46"/>
        <v>26</v>
      </c>
      <c r="M57" s="25">
        <f t="shared" si="46"/>
        <v>26</v>
      </c>
      <c r="N57" s="25">
        <f t="shared" si="46"/>
        <v>26</v>
      </c>
      <c r="O57" s="27">
        <f>SUM(C57:N57)</f>
        <v>309</v>
      </c>
    </row>
    <row r="58" spans="1:15" ht="15" customHeight="1">
      <c r="A58" s="13" t="s">
        <v>5</v>
      </c>
      <c r="B58" s="14" t="s">
        <v>7</v>
      </c>
      <c r="C58" s="26">
        <f aca="true" t="shared" si="47" ref="C58:N58">SUM(C166+C274+C382)</f>
        <v>6471970</v>
      </c>
      <c r="D58" s="26">
        <f t="shared" si="47"/>
        <v>10194645</v>
      </c>
      <c r="E58" s="26">
        <f t="shared" si="47"/>
        <v>5974080</v>
      </c>
      <c r="F58" s="26">
        <f t="shared" si="47"/>
        <v>7725440</v>
      </c>
      <c r="G58" s="26">
        <f t="shared" si="47"/>
        <v>6454920</v>
      </c>
      <c r="H58" s="26">
        <f t="shared" si="47"/>
        <v>6981465</v>
      </c>
      <c r="I58" s="26">
        <f t="shared" si="47"/>
        <v>7299295</v>
      </c>
      <c r="J58" s="26">
        <f t="shared" si="47"/>
        <v>6005615</v>
      </c>
      <c r="K58" s="26">
        <f t="shared" si="47"/>
        <v>7964670</v>
      </c>
      <c r="L58" s="26">
        <f t="shared" si="47"/>
        <v>6550870</v>
      </c>
      <c r="M58" s="26">
        <f t="shared" si="47"/>
        <v>6935010</v>
      </c>
      <c r="N58" s="26">
        <f t="shared" si="47"/>
        <v>8264550</v>
      </c>
      <c r="O58" s="19">
        <f>SUM(C58:N58)</f>
        <v>86822530</v>
      </c>
    </row>
    <row r="59" spans="1:15" ht="15" customHeight="1">
      <c r="A59" s="13" t="s">
        <v>5</v>
      </c>
      <c r="B59" s="14" t="s">
        <v>0</v>
      </c>
      <c r="C59" s="26">
        <f aca="true" t="shared" si="48" ref="C59:N59">SUM(C167+C275+C383)</f>
        <v>294552.96</v>
      </c>
      <c r="D59" s="26">
        <f t="shared" si="48"/>
        <v>644045.12</v>
      </c>
      <c r="E59" s="26">
        <f t="shared" si="48"/>
        <v>264338.08</v>
      </c>
      <c r="F59" s="26">
        <f t="shared" si="48"/>
        <v>85495.11</v>
      </c>
      <c r="G59" s="26">
        <f t="shared" si="48"/>
        <v>221777.98</v>
      </c>
      <c r="H59" s="26">
        <f t="shared" si="48"/>
        <v>365873.71</v>
      </c>
      <c r="I59" s="26">
        <f t="shared" si="48"/>
        <v>499440.05999999994</v>
      </c>
      <c r="J59" s="26">
        <f t="shared" si="48"/>
        <v>273229.83</v>
      </c>
      <c r="K59" s="26">
        <f t="shared" si="48"/>
        <v>75034.09999999999</v>
      </c>
      <c r="L59" s="26">
        <f t="shared" si="48"/>
        <v>320619.75</v>
      </c>
      <c r="M59" s="26">
        <f t="shared" si="48"/>
        <v>485391.42</v>
      </c>
      <c r="N59" s="26">
        <f t="shared" si="48"/>
        <v>564871.85</v>
      </c>
      <c r="O59" s="19">
        <f>SUM(C59:N59)</f>
        <v>4094669.97</v>
      </c>
    </row>
    <row r="60" spans="1:15" ht="15" customHeight="1">
      <c r="A60" s="13" t="s">
        <v>5</v>
      </c>
      <c r="B60" s="14" t="s">
        <v>8</v>
      </c>
      <c r="C60" s="19">
        <f>SUM(C59/C57/C107)</f>
        <v>365.4503225806452</v>
      </c>
      <c r="D60" s="19">
        <f>SUM(D59/D57/D107)</f>
        <v>809.2506870977628</v>
      </c>
      <c r="E60" s="19">
        <f>SUM(E59/E57/E107)</f>
        <v>338.8949743589744</v>
      </c>
      <c r="F60" s="19">
        <f>SUM(F59/F57/F107)</f>
        <v>106.07333746898263</v>
      </c>
      <c r="G60" s="19">
        <f aca="true" t="shared" si="49" ref="G60:N60">SUM(G59/G57/G107)</f>
        <v>284.3307435897436</v>
      </c>
      <c r="H60" s="19">
        <f t="shared" si="49"/>
        <v>513.1468583450211</v>
      </c>
      <c r="I60" s="19">
        <f t="shared" si="49"/>
        <v>652.2132491760462</v>
      </c>
      <c r="J60" s="19">
        <f t="shared" si="49"/>
        <v>382.8356872635561</v>
      </c>
      <c r="K60" s="19">
        <f t="shared" si="49"/>
        <v>93.09441687344912</v>
      </c>
      <c r="L60" s="19">
        <f t="shared" si="49"/>
        <v>411.05096153846154</v>
      </c>
      <c r="M60" s="19">
        <f t="shared" si="49"/>
        <v>602.222605459057</v>
      </c>
      <c r="N60" s="19">
        <f t="shared" si="49"/>
        <v>724.1946794871795</v>
      </c>
      <c r="O60" s="19">
        <f>SUM(O59/O57/O107)</f>
        <v>438.64953061895187</v>
      </c>
    </row>
    <row r="61" spans="1:15" ht="15" customHeight="1">
      <c r="A61" s="13" t="s">
        <v>5</v>
      </c>
      <c r="B61" s="14" t="s">
        <v>9</v>
      </c>
      <c r="C61" s="20">
        <f>SUM(C59/C58)</f>
        <v>0.04551210218835996</v>
      </c>
      <c r="D61" s="20">
        <f aca="true" t="shared" si="50" ref="D61:N61">SUM(D59/D58)</f>
        <v>0.06317484522511574</v>
      </c>
      <c r="E61" s="20">
        <f>SUM(E59/E58)</f>
        <v>0.0442474958487332</v>
      </c>
      <c r="F61" s="20">
        <f t="shared" si="50"/>
        <v>0.011066697819153343</v>
      </c>
      <c r="G61" s="20">
        <f t="shared" si="50"/>
        <v>0.03435797500201397</v>
      </c>
      <c r="H61" s="20">
        <f t="shared" si="50"/>
        <v>0.05240643761731958</v>
      </c>
      <c r="I61" s="20">
        <f t="shared" si="50"/>
        <v>0.06842305455526869</v>
      </c>
      <c r="J61" s="20">
        <f t="shared" si="50"/>
        <v>0.04549572858066993</v>
      </c>
      <c r="K61" s="20">
        <f t="shared" si="50"/>
        <v>0.009420867405680334</v>
      </c>
      <c r="L61" s="20">
        <f t="shared" si="50"/>
        <v>0.04894307931618243</v>
      </c>
      <c r="M61" s="20">
        <f t="shared" si="50"/>
        <v>0.0699914520671203</v>
      </c>
      <c r="N61" s="20">
        <f t="shared" si="50"/>
        <v>0.06834877277044726</v>
      </c>
      <c r="O61" s="20">
        <f>SUM(O59/O58)</f>
        <v>0.04716137585486164</v>
      </c>
    </row>
    <row r="62" spans="1:15" ht="15" customHeight="1">
      <c r="A62" s="21"/>
      <c r="B62" s="22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spans="1:15" ht="15" customHeight="1">
      <c r="A63" s="13" t="s">
        <v>5</v>
      </c>
      <c r="B63" s="24" t="s">
        <v>39</v>
      </c>
      <c r="C63" s="25">
        <f aca="true" t="shared" si="51" ref="C63:N63">SUM(C171+C279+C387)</f>
        <v>2082</v>
      </c>
      <c r="D63" s="25">
        <f t="shared" si="51"/>
        <v>2172</v>
      </c>
      <c r="E63" s="25">
        <f t="shared" si="51"/>
        <v>2112</v>
      </c>
      <c r="F63" s="25">
        <f t="shared" si="51"/>
        <v>2109</v>
      </c>
      <c r="G63" s="25">
        <f t="shared" si="51"/>
        <v>2110</v>
      </c>
      <c r="H63" s="25">
        <f t="shared" si="51"/>
        <v>2083</v>
      </c>
      <c r="I63" s="25">
        <f t="shared" si="51"/>
        <v>2063</v>
      </c>
      <c r="J63" s="25">
        <f t="shared" si="51"/>
        <v>2064</v>
      </c>
      <c r="K63" s="25">
        <f t="shared" si="51"/>
        <v>2024</v>
      </c>
      <c r="L63" s="25">
        <f t="shared" si="51"/>
        <v>2050</v>
      </c>
      <c r="M63" s="25">
        <f t="shared" si="51"/>
        <v>2065</v>
      </c>
      <c r="N63" s="25">
        <f t="shared" si="51"/>
        <v>2191</v>
      </c>
      <c r="O63" s="27">
        <f>SUM(C63:N63)</f>
        <v>25125</v>
      </c>
    </row>
    <row r="64" spans="1:15" ht="15" customHeight="1">
      <c r="A64" s="13" t="s">
        <v>5</v>
      </c>
      <c r="B64" s="14" t="s">
        <v>7</v>
      </c>
      <c r="C64" s="26">
        <f aca="true" t="shared" si="52" ref="C64:N64">SUM(C172+C280+C388)</f>
        <v>209222086.68</v>
      </c>
      <c r="D64" s="26">
        <f t="shared" si="52"/>
        <v>207957875.98000002</v>
      </c>
      <c r="E64" s="26">
        <f t="shared" si="52"/>
        <v>198337121.59</v>
      </c>
      <c r="F64" s="26">
        <f t="shared" si="52"/>
        <v>187649221.65</v>
      </c>
      <c r="G64" s="26">
        <f t="shared" si="52"/>
        <v>184518819.66</v>
      </c>
      <c r="H64" s="26">
        <f t="shared" si="52"/>
        <v>185352169.58999997</v>
      </c>
      <c r="I64" s="26">
        <f t="shared" si="52"/>
        <v>186037033.95999998</v>
      </c>
      <c r="J64" s="26">
        <f t="shared" si="52"/>
        <v>175733106.96</v>
      </c>
      <c r="K64" s="26">
        <f t="shared" si="52"/>
        <v>207936383.60000002</v>
      </c>
      <c r="L64" s="26">
        <f t="shared" si="52"/>
        <v>194095745.84</v>
      </c>
      <c r="M64" s="26">
        <f t="shared" si="52"/>
        <v>206852707.39</v>
      </c>
      <c r="N64" s="26">
        <f t="shared" si="52"/>
        <v>200681152.5</v>
      </c>
      <c r="O64" s="19">
        <f>SUM(C64:N64)</f>
        <v>2344373425.4</v>
      </c>
    </row>
    <row r="65" spans="1:15" ht="15" customHeight="1">
      <c r="A65" s="13" t="s">
        <v>5</v>
      </c>
      <c r="B65" s="14" t="s">
        <v>0</v>
      </c>
      <c r="C65" s="26">
        <f aca="true" t="shared" si="53" ref="C65:N65">SUM(C173+C281+C389)</f>
        <v>9853726.250000002</v>
      </c>
      <c r="D65" s="26">
        <f t="shared" si="53"/>
        <v>9165849.61</v>
      </c>
      <c r="E65" s="26">
        <f t="shared" si="53"/>
        <v>9553738.01</v>
      </c>
      <c r="F65" s="26">
        <f t="shared" si="53"/>
        <v>8756658.28</v>
      </c>
      <c r="G65" s="26">
        <f t="shared" si="53"/>
        <v>8897081.7</v>
      </c>
      <c r="H65" s="26">
        <f t="shared" si="53"/>
        <v>8495903.84</v>
      </c>
      <c r="I65" s="26">
        <f t="shared" si="53"/>
        <v>8765597.31</v>
      </c>
      <c r="J65" s="26">
        <f t="shared" si="53"/>
        <v>8442569.040000001</v>
      </c>
      <c r="K65" s="26">
        <f t="shared" si="53"/>
        <v>9459689.67</v>
      </c>
      <c r="L65" s="26">
        <f t="shared" si="53"/>
        <v>9268286.33</v>
      </c>
      <c r="M65" s="26">
        <f t="shared" si="53"/>
        <v>10039097.750000002</v>
      </c>
      <c r="N65" s="26">
        <f t="shared" si="53"/>
        <v>9588021.64</v>
      </c>
      <c r="O65" s="19">
        <f>SUM(C65:N65)</f>
        <v>110286219.43</v>
      </c>
    </row>
    <row r="66" spans="1:15" ht="15" customHeight="1">
      <c r="A66" s="13" t="s">
        <v>5</v>
      </c>
      <c r="B66" s="14" t="s">
        <v>8</v>
      </c>
      <c r="C66" s="19">
        <f aca="true" t="shared" si="54" ref="C66:O66">SUM(C65/C63/C107)</f>
        <v>152.67153558922874</v>
      </c>
      <c r="D66" s="19">
        <f t="shared" si="54"/>
        <v>137.86468637787706</v>
      </c>
      <c r="E66" s="19">
        <f t="shared" si="54"/>
        <v>150.7850064709596</v>
      </c>
      <c r="F66" s="19">
        <f t="shared" si="54"/>
        <v>133.93686474250143</v>
      </c>
      <c r="G66" s="19">
        <f t="shared" si="54"/>
        <v>140.55421327014216</v>
      </c>
      <c r="H66" s="19">
        <f t="shared" si="54"/>
        <v>131.57053009771886</v>
      </c>
      <c r="I66" s="19">
        <f t="shared" si="54"/>
        <v>144.26529832507228</v>
      </c>
      <c r="J66" s="19">
        <f t="shared" si="54"/>
        <v>149.01245816918714</v>
      </c>
      <c r="K66" s="19">
        <f t="shared" si="54"/>
        <v>150.76644252836925</v>
      </c>
      <c r="L66" s="19">
        <f t="shared" si="54"/>
        <v>150.70384276422766</v>
      </c>
      <c r="M66" s="19">
        <f t="shared" si="54"/>
        <v>156.82414668437087</v>
      </c>
      <c r="N66" s="19">
        <f t="shared" si="54"/>
        <v>145.8697952228815</v>
      </c>
      <c r="O66" s="19">
        <f t="shared" si="54"/>
        <v>145.30227833754017</v>
      </c>
    </row>
    <row r="67" spans="1:15" ht="15" customHeight="1">
      <c r="A67" s="13" t="s">
        <v>5</v>
      </c>
      <c r="B67" s="14" t="s">
        <v>9</v>
      </c>
      <c r="C67" s="20">
        <f>SUM(C65/C64)</f>
        <v>0.04709696957124336</v>
      </c>
      <c r="D67" s="20">
        <f aca="true" t="shared" si="55" ref="D67:N67">SUM(D65/D64)</f>
        <v>0.044075510806243806</v>
      </c>
      <c r="E67" s="20">
        <f>SUM(E65/E64)</f>
        <v>0.048169187560104694</v>
      </c>
      <c r="F67" s="20">
        <f t="shared" si="55"/>
        <v>0.04666503917790164</v>
      </c>
      <c r="G67" s="20">
        <f t="shared" si="55"/>
        <v>0.04821774665800504</v>
      </c>
      <c r="H67" s="20">
        <f t="shared" si="55"/>
        <v>0.045836549196014195</v>
      </c>
      <c r="I67" s="20">
        <f t="shared" si="55"/>
        <v>0.04711748582212239</v>
      </c>
      <c r="J67" s="20">
        <f t="shared" si="55"/>
        <v>0.04804199496638775</v>
      </c>
      <c r="K67" s="20">
        <f t="shared" si="55"/>
        <v>0.045493191264676776</v>
      </c>
      <c r="L67" s="20">
        <f t="shared" si="55"/>
        <v>0.04775110495023511</v>
      </c>
      <c r="M67" s="20">
        <f t="shared" si="55"/>
        <v>0.04853259054072854</v>
      </c>
      <c r="N67" s="20">
        <f t="shared" si="55"/>
        <v>0.04777738975761563</v>
      </c>
      <c r="O67" s="20">
        <f>SUM(O65/O64)</f>
        <v>0.047042940444175535</v>
      </c>
    </row>
    <row r="68" spans="1:15" ht="15" customHeight="1">
      <c r="A68" s="21"/>
      <c r="B68" s="22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spans="1:15" ht="15" customHeight="1">
      <c r="A69" s="13" t="s">
        <v>5</v>
      </c>
      <c r="B69" s="24" t="s">
        <v>16</v>
      </c>
      <c r="C69" s="25">
        <f aca="true" t="shared" si="56" ref="C69:N69">SUM(C177+C285+C393)</f>
        <v>322</v>
      </c>
      <c r="D69" s="25">
        <f t="shared" si="56"/>
        <v>331</v>
      </c>
      <c r="E69" s="25">
        <f t="shared" si="56"/>
        <v>334</v>
      </c>
      <c r="F69" s="25">
        <f t="shared" si="56"/>
        <v>331</v>
      </c>
      <c r="G69" s="25">
        <f t="shared" si="56"/>
        <v>328</v>
      </c>
      <c r="H69" s="25">
        <f t="shared" si="56"/>
        <v>320</v>
      </c>
      <c r="I69" s="25">
        <f t="shared" si="56"/>
        <v>317</v>
      </c>
      <c r="J69" s="25">
        <f t="shared" si="56"/>
        <v>312</v>
      </c>
      <c r="K69" s="25">
        <f t="shared" si="56"/>
        <v>314</v>
      </c>
      <c r="L69" s="25">
        <f t="shared" si="56"/>
        <v>314</v>
      </c>
      <c r="M69" s="25">
        <f t="shared" si="56"/>
        <v>312</v>
      </c>
      <c r="N69" s="25">
        <f t="shared" si="56"/>
        <v>313</v>
      </c>
      <c r="O69" s="27">
        <f>SUM(C69:N69)</f>
        <v>3848</v>
      </c>
    </row>
    <row r="70" spans="1:15" ht="15" customHeight="1">
      <c r="A70" s="13" t="s">
        <v>5</v>
      </c>
      <c r="B70" s="14" t="s">
        <v>0</v>
      </c>
      <c r="C70" s="26">
        <f aca="true" t="shared" si="57" ref="C70:N70">SUM(C178+C286+C394)</f>
        <v>7023302.819999999</v>
      </c>
      <c r="D70" s="26">
        <f t="shared" si="57"/>
        <v>6689587.48</v>
      </c>
      <c r="E70" s="26">
        <f t="shared" si="57"/>
        <v>6937464.62</v>
      </c>
      <c r="F70" s="26">
        <f t="shared" si="57"/>
        <v>6159022.46</v>
      </c>
      <c r="G70" s="26">
        <f t="shared" si="57"/>
        <v>6187037.78</v>
      </c>
      <c r="H70" s="26">
        <f t="shared" si="57"/>
        <v>7109127.94</v>
      </c>
      <c r="I70" s="26">
        <f t="shared" si="57"/>
        <v>6661678.47</v>
      </c>
      <c r="J70" s="26">
        <f t="shared" si="57"/>
        <v>6167833.25</v>
      </c>
      <c r="K70" s="26">
        <f t="shared" si="57"/>
        <v>7670519.26</v>
      </c>
      <c r="L70" s="26">
        <f t="shared" si="57"/>
        <v>6615835.13</v>
      </c>
      <c r="M70" s="26">
        <f t="shared" si="57"/>
        <v>6948490.2700000005</v>
      </c>
      <c r="N70" s="26">
        <f t="shared" si="57"/>
        <v>6795733.68</v>
      </c>
      <c r="O70" s="19">
        <f>SUM(C70:N70)</f>
        <v>80965633.16</v>
      </c>
    </row>
    <row r="71" spans="1:15" ht="15" customHeight="1">
      <c r="A71" s="13" t="s">
        <v>5</v>
      </c>
      <c r="B71" s="14" t="s">
        <v>8</v>
      </c>
      <c r="C71" s="29">
        <f aca="true" t="shared" si="58" ref="C71:O71">SUM(C70/C69/C107)</f>
        <v>703.5967561610898</v>
      </c>
      <c r="D71" s="29">
        <f t="shared" si="58"/>
        <v>660.2546591398756</v>
      </c>
      <c r="E71" s="29">
        <f t="shared" si="58"/>
        <v>692.361738522954</v>
      </c>
      <c r="F71" s="29">
        <f t="shared" si="58"/>
        <v>600.2360842023195</v>
      </c>
      <c r="G71" s="29">
        <f t="shared" si="58"/>
        <v>628.7640020325204</v>
      </c>
      <c r="H71" s="29">
        <f t="shared" si="58"/>
        <v>716.6459616935484</v>
      </c>
      <c r="I71" s="29">
        <f t="shared" si="58"/>
        <v>713.5164594814462</v>
      </c>
      <c r="J71" s="29">
        <f t="shared" si="58"/>
        <v>720.171086123955</v>
      </c>
      <c r="K71" s="29">
        <f t="shared" si="58"/>
        <v>788.013073762071</v>
      </c>
      <c r="L71" s="29">
        <f t="shared" si="58"/>
        <v>702.3179543524416</v>
      </c>
      <c r="M71" s="29">
        <f t="shared" si="58"/>
        <v>718.4129724979322</v>
      </c>
      <c r="N71" s="29">
        <f t="shared" si="58"/>
        <v>723.7203067092652</v>
      </c>
      <c r="O71" s="29">
        <f t="shared" si="58"/>
        <v>696.5028503772784</v>
      </c>
    </row>
    <row r="72" spans="1:15" ht="15">
      <c r="A72" s="13"/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5">
      <c r="A73" s="13" t="s">
        <v>5</v>
      </c>
      <c r="B73" s="24" t="s">
        <v>17</v>
      </c>
      <c r="C73" s="25">
        <f aca="true" t="shared" si="59" ref="C73:N73">SUM(C181+C289+C397)</f>
        <v>149</v>
      </c>
      <c r="D73" s="25">
        <f t="shared" si="59"/>
        <v>152</v>
      </c>
      <c r="E73" s="25">
        <f t="shared" si="59"/>
        <v>156</v>
      </c>
      <c r="F73" s="25">
        <f t="shared" si="59"/>
        <v>152</v>
      </c>
      <c r="G73" s="25">
        <f t="shared" si="59"/>
        <v>148</v>
      </c>
      <c r="H73" s="25">
        <f t="shared" si="59"/>
        <v>147</v>
      </c>
      <c r="I73" s="25">
        <f t="shared" si="59"/>
        <v>142</v>
      </c>
      <c r="J73" s="25">
        <f t="shared" si="59"/>
        <v>139</v>
      </c>
      <c r="K73" s="25">
        <f t="shared" si="59"/>
        <v>138</v>
      </c>
      <c r="L73" s="25">
        <f t="shared" si="59"/>
        <v>138</v>
      </c>
      <c r="M73" s="25">
        <f t="shared" si="59"/>
        <v>138</v>
      </c>
      <c r="N73" s="25">
        <f t="shared" si="59"/>
        <v>139</v>
      </c>
      <c r="O73" s="27">
        <f>SUM(C73:N73)</f>
        <v>1738</v>
      </c>
    </row>
    <row r="74" spans="1:15" ht="15">
      <c r="A74" s="13" t="s">
        <v>5</v>
      </c>
      <c r="B74" s="24" t="s">
        <v>18</v>
      </c>
      <c r="C74" s="26">
        <f aca="true" t="shared" si="60" ref="C74:N74">SUM(C182+C290+C398)</f>
        <v>15597555.8</v>
      </c>
      <c r="D74" s="26">
        <f t="shared" si="60"/>
        <v>14650882.38</v>
      </c>
      <c r="E74" s="26">
        <f t="shared" si="60"/>
        <v>14899778.56</v>
      </c>
      <c r="F74" s="26">
        <f t="shared" si="60"/>
        <v>13472217.41</v>
      </c>
      <c r="G74" s="26">
        <f t="shared" si="60"/>
        <v>14499852.55</v>
      </c>
      <c r="H74" s="26">
        <f t="shared" si="60"/>
        <v>15016919.100000001</v>
      </c>
      <c r="I74" s="26">
        <f t="shared" si="60"/>
        <v>14469700.55</v>
      </c>
      <c r="J74" s="26">
        <f t="shared" si="60"/>
        <v>13710554.26</v>
      </c>
      <c r="K74" s="26">
        <f t="shared" si="60"/>
        <v>16966845.54</v>
      </c>
      <c r="L74" s="26">
        <f t="shared" si="60"/>
        <v>14622267.65</v>
      </c>
      <c r="M74" s="26">
        <f t="shared" si="60"/>
        <v>15265488.200000001</v>
      </c>
      <c r="N74" s="26">
        <f t="shared" si="60"/>
        <v>14785358.81</v>
      </c>
      <c r="O74" s="19">
        <f>SUM(C74:N74)</f>
        <v>177957420.81</v>
      </c>
    </row>
    <row r="75" spans="1:15" ht="15">
      <c r="A75" s="13" t="s">
        <v>5</v>
      </c>
      <c r="B75" s="14" t="s">
        <v>0</v>
      </c>
      <c r="C75" s="26">
        <f aca="true" t="shared" si="61" ref="C75:N75">SUM(C183+C291+C399)</f>
        <v>2763322.8</v>
      </c>
      <c r="D75" s="26">
        <f t="shared" si="61"/>
        <v>2578625.88</v>
      </c>
      <c r="E75" s="26">
        <f t="shared" si="61"/>
        <v>2604192.81</v>
      </c>
      <c r="F75" s="26">
        <f t="shared" si="61"/>
        <v>2247495.16</v>
      </c>
      <c r="G75" s="26">
        <f t="shared" si="61"/>
        <v>2480357.05</v>
      </c>
      <c r="H75" s="26">
        <f t="shared" si="61"/>
        <v>2825621.86</v>
      </c>
      <c r="I75" s="26">
        <f t="shared" si="61"/>
        <v>2598053.05</v>
      </c>
      <c r="J75" s="26">
        <f t="shared" si="61"/>
        <v>2213203.96</v>
      </c>
      <c r="K75" s="26">
        <f t="shared" si="61"/>
        <v>2882924.29</v>
      </c>
      <c r="L75" s="26">
        <f t="shared" si="61"/>
        <v>2589579.65</v>
      </c>
      <c r="M75" s="26">
        <f t="shared" si="61"/>
        <v>2703078.7</v>
      </c>
      <c r="N75" s="26">
        <f t="shared" si="61"/>
        <v>2774237.0599999996</v>
      </c>
      <c r="O75" s="19">
        <f>SUM(C75:N75)</f>
        <v>31260692.269999996</v>
      </c>
    </row>
    <row r="76" spans="1:15" ht="15">
      <c r="A76" s="13" t="s">
        <v>5</v>
      </c>
      <c r="B76" s="14" t="s">
        <v>8</v>
      </c>
      <c r="C76" s="19">
        <f aca="true" t="shared" si="62" ref="C76:O76">SUM(C75/C73/C107)</f>
        <v>598.2513098073175</v>
      </c>
      <c r="D76" s="19">
        <f t="shared" si="62"/>
        <v>554.2234277626336</v>
      </c>
      <c r="E76" s="19">
        <f t="shared" si="62"/>
        <v>556.4514551282051</v>
      </c>
      <c r="F76" s="19">
        <f t="shared" si="62"/>
        <v>476.97265704584044</v>
      </c>
      <c r="G76" s="19">
        <f t="shared" si="62"/>
        <v>558.6389752252252</v>
      </c>
      <c r="H76" s="19">
        <f t="shared" si="62"/>
        <v>620.061852095677</v>
      </c>
      <c r="I76" s="19">
        <f t="shared" si="62"/>
        <v>621.2111770867728</v>
      </c>
      <c r="J76" s="19">
        <f t="shared" si="62"/>
        <v>580.0484753181062</v>
      </c>
      <c r="K76" s="19">
        <f t="shared" si="62"/>
        <v>673.8953459560543</v>
      </c>
      <c r="L76" s="19">
        <f t="shared" si="62"/>
        <v>625.5023309178744</v>
      </c>
      <c r="M76" s="19">
        <f t="shared" si="62"/>
        <v>631.8557035998131</v>
      </c>
      <c r="N76" s="19">
        <f t="shared" si="62"/>
        <v>665.2846666666666</v>
      </c>
      <c r="O76" s="19">
        <f t="shared" si="62"/>
        <v>595.3962077053966</v>
      </c>
    </row>
    <row r="77" spans="1:15" ht="15">
      <c r="A77" s="13" t="s">
        <v>5</v>
      </c>
      <c r="B77" s="14" t="s">
        <v>9</v>
      </c>
      <c r="C77" s="20">
        <f>SUM(C75/C74)</f>
        <v>0.17716383486186982</v>
      </c>
      <c r="D77" s="20">
        <f aca="true" t="shared" si="63" ref="D77:N77">SUM(D75/D74)</f>
        <v>0.17600481753372726</v>
      </c>
      <c r="E77" s="20">
        <f>SUM(E75/E74)</f>
        <v>0.17478063848487155</v>
      </c>
      <c r="F77" s="20">
        <f t="shared" si="63"/>
        <v>0.16682444259931226</v>
      </c>
      <c r="G77" s="20">
        <f t="shared" si="63"/>
        <v>0.1710608464084002</v>
      </c>
      <c r="H77" s="20">
        <f t="shared" si="63"/>
        <v>0.18816255459483694</v>
      </c>
      <c r="I77" s="20">
        <f t="shared" si="63"/>
        <v>0.17955126583459252</v>
      </c>
      <c r="J77" s="20">
        <f t="shared" si="63"/>
        <v>0.16142337632964518</v>
      </c>
      <c r="K77" s="20">
        <f t="shared" si="63"/>
        <v>0.16991516090621522</v>
      </c>
      <c r="L77" s="20">
        <f t="shared" si="63"/>
        <v>0.17709836203141854</v>
      </c>
      <c r="M77" s="20">
        <f t="shared" si="63"/>
        <v>0.17707122527532398</v>
      </c>
      <c r="N77" s="20">
        <f t="shared" si="63"/>
        <v>0.18763407068103471</v>
      </c>
      <c r="O77" s="20">
        <f>SUM(O75/O74)</f>
        <v>0.1756638870563096</v>
      </c>
    </row>
    <row r="78" spans="1:15" ht="15">
      <c r="A78" s="21"/>
      <c r="B78" s="22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3"/>
    </row>
    <row r="79" spans="1:15" ht="15">
      <c r="A79" s="13" t="s">
        <v>5</v>
      </c>
      <c r="B79" s="24" t="s">
        <v>42</v>
      </c>
      <c r="C79" s="25">
        <f aca="true" t="shared" si="64" ref="C79:N79">SUM(C187+C295+C403)</f>
        <v>25</v>
      </c>
      <c r="D79" s="25">
        <f t="shared" si="64"/>
        <v>25</v>
      </c>
      <c r="E79" s="25">
        <f t="shared" si="64"/>
        <v>24</v>
      </c>
      <c r="F79" s="25">
        <f t="shared" si="64"/>
        <v>24</v>
      </c>
      <c r="G79" s="25">
        <f t="shared" si="64"/>
        <v>24</v>
      </c>
      <c r="H79" s="25">
        <f t="shared" si="64"/>
        <v>24</v>
      </c>
      <c r="I79" s="25">
        <f t="shared" si="64"/>
        <v>25</v>
      </c>
      <c r="J79" s="25">
        <f t="shared" si="64"/>
        <v>24</v>
      </c>
      <c r="K79" s="25">
        <f t="shared" si="64"/>
        <v>24</v>
      </c>
      <c r="L79" s="25">
        <f t="shared" si="64"/>
        <v>25</v>
      </c>
      <c r="M79" s="25">
        <f t="shared" si="64"/>
        <v>24</v>
      </c>
      <c r="N79" s="25">
        <f t="shared" si="64"/>
        <v>25</v>
      </c>
      <c r="O79" s="27">
        <f>SUM(C79:N79)</f>
        <v>293</v>
      </c>
    </row>
    <row r="80" spans="1:15" ht="15">
      <c r="A80" s="13" t="s">
        <v>5</v>
      </c>
      <c r="B80" s="24" t="s">
        <v>43</v>
      </c>
      <c r="C80" s="26">
        <f aca="true" t="shared" si="65" ref="C80:N80">SUM(C188+C296+C404)</f>
        <v>6089219.66</v>
      </c>
      <c r="D80" s="26">
        <f t="shared" si="65"/>
        <v>5634115.7</v>
      </c>
      <c r="E80" s="26">
        <f t="shared" si="65"/>
        <v>5360852.5</v>
      </c>
      <c r="F80" s="26">
        <f t="shared" si="65"/>
        <v>5199599.359999999</v>
      </c>
      <c r="G80" s="26">
        <f t="shared" si="65"/>
        <v>5343343.05</v>
      </c>
      <c r="H80" s="26">
        <f t="shared" si="65"/>
        <v>5671295.75</v>
      </c>
      <c r="I80" s="26">
        <f t="shared" si="65"/>
        <v>5566061</v>
      </c>
      <c r="J80" s="26">
        <f t="shared" si="65"/>
        <v>5393842</v>
      </c>
      <c r="K80" s="26">
        <f t="shared" si="65"/>
        <v>6199172.26</v>
      </c>
      <c r="L80" s="26">
        <f t="shared" si="65"/>
        <v>5229824.33</v>
      </c>
      <c r="M80" s="26">
        <f t="shared" si="65"/>
        <v>5511040</v>
      </c>
      <c r="N80" s="26">
        <f t="shared" si="65"/>
        <v>5632630.8</v>
      </c>
      <c r="O80" s="19">
        <f>SUM(C80:N80)</f>
        <v>66830996.40999999</v>
      </c>
    </row>
    <row r="81" spans="1:15" ht="15">
      <c r="A81" s="13" t="s">
        <v>5</v>
      </c>
      <c r="B81" s="14" t="s">
        <v>0</v>
      </c>
      <c r="C81" s="26">
        <f aca="true" t="shared" si="66" ref="C81:N81">SUM(C189+C297+C405)</f>
        <v>1280915.9100000001</v>
      </c>
      <c r="D81" s="26">
        <f t="shared" si="66"/>
        <v>1294506.95</v>
      </c>
      <c r="E81" s="26">
        <f t="shared" si="66"/>
        <v>1199083.75</v>
      </c>
      <c r="F81" s="26">
        <f t="shared" si="66"/>
        <v>1297032.6099999999</v>
      </c>
      <c r="G81" s="26">
        <f t="shared" si="66"/>
        <v>1112208.55</v>
      </c>
      <c r="H81" s="26">
        <f t="shared" si="66"/>
        <v>1245125.75</v>
      </c>
      <c r="I81" s="26">
        <f t="shared" si="66"/>
        <v>1204673.25</v>
      </c>
      <c r="J81" s="26">
        <f t="shared" si="66"/>
        <v>1293325.25</v>
      </c>
      <c r="K81" s="26">
        <f t="shared" si="66"/>
        <v>1290504.01</v>
      </c>
      <c r="L81" s="26">
        <f t="shared" si="66"/>
        <v>1315986.58</v>
      </c>
      <c r="M81" s="26">
        <f t="shared" si="66"/>
        <v>1304745.5</v>
      </c>
      <c r="N81" s="26">
        <f t="shared" si="66"/>
        <v>1185832.05</v>
      </c>
      <c r="O81" s="19">
        <f>SUM(C81:N81)</f>
        <v>15023940.16</v>
      </c>
    </row>
    <row r="82" spans="1:15" ht="15">
      <c r="A82" s="13" t="s">
        <v>5</v>
      </c>
      <c r="B82" s="14" t="s">
        <v>8</v>
      </c>
      <c r="C82" s="19">
        <f aca="true" t="shared" si="67" ref="C82:N82">C81/C79/C107</f>
        <v>1652.7947225806452</v>
      </c>
      <c r="D82" s="19">
        <f t="shared" si="67"/>
        <v>1691.6266119521913</v>
      </c>
      <c r="E82" s="19">
        <f t="shared" si="67"/>
        <v>1665.3940972222222</v>
      </c>
      <c r="F82" s="19">
        <f t="shared" si="67"/>
        <v>1743.3234005376344</v>
      </c>
      <c r="G82" s="19">
        <f t="shared" si="67"/>
        <v>1544.7340972222223</v>
      </c>
      <c r="H82" s="19">
        <f t="shared" si="67"/>
        <v>1673.5561155913979</v>
      </c>
      <c r="I82" s="19">
        <f t="shared" si="67"/>
        <v>1636.0962489894907</v>
      </c>
      <c r="J82" s="19">
        <f t="shared" si="67"/>
        <v>1963.1530813600486</v>
      </c>
      <c r="K82" s="19">
        <f t="shared" si="67"/>
        <v>1734.5484005376345</v>
      </c>
      <c r="L82" s="19">
        <f t="shared" si="67"/>
        <v>1754.6487733333336</v>
      </c>
      <c r="M82" s="19">
        <f t="shared" si="67"/>
        <v>1753.690188172043</v>
      </c>
      <c r="N82" s="19">
        <f t="shared" si="67"/>
        <v>1581.1094</v>
      </c>
      <c r="O82" s="19">
        <f>SUM(O81/O79/O107)</f>
        <v>1697.358070846487</v>
      </c>
    </row>
    <row r="83" spans="1:15" ht="15">
      <c r="A83" s="13" t="s">
        <v>5</v>
      </c>
      <c r="B83" s="14" t="s">
        <v>9</v>
      </c>
      <c r="C83" s="30">
        <f>C81/C80</f>
        <v>0.21035797384914837</v>
      </c>
      <c r="D83" s="30">
        <f>D81/D80</f>
        <v>0.2297622233778408</v>
      </c>
      <c r="E83" s="30">
        <f>E81/E80</f>
        <v>0.22367407982219245</v>
      </c>
      <c r="F83" s="30">
        <f>F81/F80</f>
        <v>0.24944856712960284</v>
      </c>
      <c r="G83" s="30">
        <f aca="true" t="shared" si="68" ref="G83:N83">G81/G80</f>
        <v>0.20814844556910866</v>
      </c>
      <c r="H83" s="30">
        <f t="shared" si="68"/>
        <v>0.21954872482183635</v>
      </c>
      <c r="I83" s="30">
        <f t="shared" si="68"/>
        <v>0.21643191657439614</v>
      </c>
      <c r="J83" s="30">
        <f t="shared" si="68"/>
        <v>0.23977811178006325</v>
      </c>
      <c r="K83" s="30">
        <f t="shared" si="68"/>
        <v>0.2081736005832495</v>
      </c>
      <c r="L83" s="30">
        <f t="shared" si="68"/>
        <v>0.25163112505539936</v>
      </c>
      <c r="M83" s="30">
        <f t="shared" si="68"/>
        <v>0.23675123025780978</v>
      </c>
      <c r="N83" s="30">
        <f t="shared" si="68"/>
        <v>0.21052898585151367</v>
      </c>
      <c r="O83" s="20">
        <f>SUM(O81/O80)</f>
        <v>0.2248049702540714</v>
      </c>
    </row>
    <row r="84" spans="1:15" ht="15">
      <c r="A84" s="21"/>
      <c r="B84" s="22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3"/>
    </row>
    <row r="85" spans="1:15" ht="15">
      <c r="A85" s="13" t="s">
        <v>5</v>
      </c>
      <c r="B85" s="14" t="s">
        <v>36</v>
      </c>
      <c r="C85" s="25">
        <f aca="true" t="shared" si="69" ref="C85:N85">SUM(C193+C301+C409)</f>
        <v>37</v>
      </c>
      <c r="D85" s="25">
        <f t="shared" si="69"/>
        <v>37</v>
      </c>
      <c r="E85" s="25">
        <f t="shared" si="69"/>
        <v>37</v>
      </c>
      <c r="F85" s="25">
        <f t="shared" si="69"/>
        <v>37</v>
      </c>
      <c r="G85" s="25">
        <f t="shared" si="69"/>
        <v>38</v>
      </c>
      <c r="H85" s="25">
        <f t="shared" si="69"/>
        <v>38</v>
      </c>
      <c r="I85" s="25">
        <f t="shared" si="69"/>
        <v>39</v>
      </c>
      <c r="J85" s="25">
        <f t="shared" si="69"/>
        <v>39</v>
      </c>
      <c r="K85" s="25">
        <f t="shared" si="69"/>
        <v>39</v>
      </c>
      <c r="L85" s="25">
        <f t="shared" si="69"/>
        <v>38</v>
      </c>
      <c r="M85" s="25">
        <f t="shared" si="69"/>
        <v>39</v>
      </c>
      <c r="N85" s="25">
        <f t="shared" si="69"/>
        <v>40</v>
      </c>
      <c r="O85" s="27">
        <f>SUM(C85:N85)</f>
        <v>458</v>
      </c>
    </row>
    <row r="86" spans="1:15" ht="15">
      <c r="A86" s="13" t="s">
        <v>5</v>
      </c>
      <c r="B86" s="31" t="s">
        <v>37</v>
      </c>
      <c r="C86" s="26">
        <f aca="true" t="shared" si="70" ref="C86:N86">SUM(C194+C302+C410)</f>
        <v>3962332.85</v>
      </c>
      <c r="D86" s="26">
        <f t="shared" si="70"/>
        <v>3750482.2</v>
      </c>
      <c r="E86" s="26">
        <f t="shared" si="70"/>
        <v>3620364.76</v>
      </c>
      <c r="F86" s="26">
        <f t="shared" si="70"/>
        <v>3182805</v>
      </c>
      <c r="G86" s="26">
        <f t="shared" si="70"/>
        <v>3384937.75</v>
      </c>
      <c r="H86" s="26">
        <f t="shared" si="70"/>
        <v>3436421.4</v>
      </c>
      <c r="I86" s="26">
        <f t="shared" si="70"/>
        <v>3358238.71</v>
      </c>
      <c r="J86" s="26">
        <f t="shared" si="70"/>
        <v>3233216.25</v>
      </c>
      <c r="K86" s="26">
        <f t="shared" si="70"/>
        <v>3956381.85</v>
      </c>
      <c r="L86" s="26">
        <f t="shared" si="70"/>
        <v>3404761</v>
      </c>
      <c r="M86" s="26">
        <f t="shared" si="70"/>
        <v>3674621.05</v>
      </c>
      <c r="N86" s="26">
        <f t="shared" si="70"/>
        <v>3841042.25</v>
      </c>
      <c r="O86" s="19">
        <f>SUM(C86:N86)</f>
        <v>42805605.07</v>
      </c>
    </row>
    <row r="87" spans="1:15" ht="15">
      <c r="A87" s="13" t="s">
        <v>5</v>
      </c>
      <c r="B87" s="31" t="s">
        <v>0</v>
      </c>
      <c r="C87" s="26">
        <f aca="true" t="shared" si="71" ref="C87:N87">SUM(C195+C303+C411)</f>
        <v>947350.86</v>
      </c>
      <c r="D87" s="26">
        <f t="shared" si="71"/>
        <v>945120.65</v>
      </c>
      <c r="E87" s="26">
        <f t="shared" si="71"/>
        <v>1015412.3099999999</v>
      </c>
      <c r="F87" s="26">
        <f t="shared" si="71"/>
        <v>856069.49</v>
      </c>
      <c r="G87" s="26">
        <f t="shared" si="71"/>
        <v>771646.63</v>
      </c>
      <c r="H87" s="26">
        <f t="shared" si="71"/>
        <v>946615.33</v>
      </c>
      <c r="I87" s="26">
        <f t="shared" si="71"/>
        <v>884743.37</v>
      </c>
      <c r="J87" s="26">
        <f t="shared" si="71"/>
        <v>772537.04</v>
      </c>
      <c r="K87" s="26">
        <f t="shared" si="71"/>
        <v>931921.9099999999</v>
      </c>
      <c r="L87" s="26">
        <f t="shared" si="71"/>
        <v>855682.79</v>
      </c>
      <c r="M87" s="26">
        <f t="shared" si="71"/>
        <v>985809.77</v>
      </c>
      <c r="N87" s="26">
        <f t="shared" si="71"/>
        <v>1013860.06</v>
      </c>
      <c r="O87" s="19">
        <f>SUM(C87:N87)</f>
        <v>10926770.209999999</v>
      </c>
    </row>
    <row r="88" spans="1:15" ht="15">
      <c r="A88" s="13" t="s">
        <v>5</v>
      </c>
      <c r="B88" s="14" t="s">
        <v>8</v>
      </c>
      <c r="C88" s="19">
        <f>SUM(C87/C85/C107)</f>
        <v>825.9379773321708</v>
      </c>
      <c r="D88" s="19">
        <f>SUM(D87/D85/D107)</f>
        <v>834.4986895660601</v>
      </c>
      <c r="E88" s="19">
        <f>SUM(E87/E85/E107)</f>
        <v>914.7858648648648</v>
      </c>
      <c r="F88" s="19">
        <f>SUM(F87/F85/F107)</f>
        <v>746.3552659110724</v>
      </c>
      <c r="G88" s="19">
        <f aca="true" t="shared" si="72" ref="G88:N88">SUM(G87/G85/G107)</f>
        <v>676.8830087719299</v>
      </c>
      <c r="H88" s="19">
        <f t="shared" si="72"/>
        <v>803.5783786078098</v>
      </c>
      <c r="I88" s="19">
        <f t="shared" si="72"/>
        <v>770.2510527952242</v>
      </c>
      <c r="J88" s="19">
        <f t="shared" si="72"/>
        <v>721.6263042361403</v>
      </c>
      <c r="K88" s="19">
        <f t="shared" si="72"/>
        <v>770.8204383788254</v>
      </c>
      <c r="L88" s="19">
        <f t="shared" si="72"/>
        <v>750.5989385964913</v>
      </c>
      <c r="M88" s="19">
        <f t="shared" si="72"/>
        <v>815.3926964433416</v>
      </c>
      <c r="N88" s="19">
        <f t="shared" si="72"/>
        <v>844.8833833333334</v>
      </c>
      <c r="O88" s="19">
        <f>SUM(O87/O85/O107)</f>
        <v>789.7389844653444</v>
      </c>
    </row>
    <row r="89" spans="1:15" ht="15">
      <c r="A89" s="13" t="s">
        <v>5</v>
      </c>
      <c r="B89" s="14" t="s">
        <v>9</v>
      </c>
      <c r="C89" s="20">
        <f>SUM(C87/C86)</f>
        <v>0.23908916687804255</v>
      </c>
      <c r="D89" s="20">
        <f aca="true" t="shared" si="73" ref="D89:N89">SUM(D87/D86)</f>
        <v>0.2519997695229696</v>
      </c>
      <c r="E89" s="20">
        <f>SUM(E87/E86)</f>
        <v>0.2804723770430248</v>
      </c>
      <c r="F89" s="20">
        <f t="shared" si="73"/>
        <v>0.26896699295118615</v>
      </c>
      <c r="G89" s="20">
        <f t="shared" si="73"/>
        <v>0.22796479196700145</v>
      </c>
      <c r="H89" s="20">
        <f t="shared" si="73"/>
        <v>0.27546543913386173</v>
      </c>
      <c r="I89" s="20">
        <f t="shared" si="73"/>
        <v>0.2634545803326768</v>
      </c>
      <c r="J89" s="20">
        <f t="shared" si="73"/>
        <v>0.2389376336952408</v>
      </c>
      <c r="K89" s="20">
        <f t="shared" si="73"/>
        <v>0.23554903073877964</v>
      </c>
      <c r="L89" s="20">
        <f t="shared" si="73"/>
        <v>0.25131948762336037</v>
      </c>
      <c r="M89" s="20">
        <f t="shared" si="73"/>
        <v>0.2682752198352535</v>
      </c>
      <c r="N89" s="20">
        <f t="shared" si="73"/>
        <v>0.26395441497682043</v>
      </c>
      <c r="O89" s="20">
        <f>SUM(O87/O86)</f>
        <v>0.25526494000333494</v>
      </c>
    </row>
    <row r="90" spans="1:15" ht="15">
      <c r="A90" s="21"/>
      <c r="B90" s="22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3"/>
    </row>
    <row r="91" spans="1:15" ht="15">
      <c r="A91" s="13" t="s">
        <v>5</v>
      </c>
      <c r="B91" s="31" t="s">
        <v>35</v>
      </c>
      <c r="C91" s="25">
        <f aca="true" t="shared" si="74" ref="C91:N91">SUM(C199+C307+C415)</f>
        <v>88</v>
      </c>
      <c r="D91" s="25">
        <f t="shared" si="74"/>
        <v>94</v>
      </c>
      <c r="E91" s="25">
        <f t="shared" si="74"/>
        <v>94</v>
      </c>
      <c r="F91" s="25">
        <f t="shared" si="74"/>
        <v>95</v>
      </c>
      <c r="G91" s="25">
        <f t="shared" si="74"/>
        <v>95</v>
      </c>
      <c r="H91" s="25">
        <f t="shared" si="74"/>
        <v>88</v>
      </c>
      <c r="I91" s="25">
        <f t="shared" si="74"/>
        <v>87</v>
      </c>
      <c r="J91" s="25">
        <f t="shared" si="74"/>
        <v>87</v>
      </c>
      <c r="K91" s="25">
        <f t="shared" si="74"/>
        <v>89</v>
      </c>
      <c r="L91" s="25">
        <f t="shared" si="74"/>
        <v>89</v>
      </c>
      <c r="M91" s="25">
        <f t="shared" si="74"/>
        <v>86</v>
      </c>
      <c r="N91" s="25">
        <f t="shared" si="74"/>
        <v>84</v>
      </c>
      <c r="O91" s="27">
        <f>SUM(C91:N91)</f>
        <v>1076</v>
      </c>
    </row>
    <row r="92" spans="1:15" ht="15">
      <c r="A92" s="13" t="s">
        <v>5</v>
      </c>
      <c r="B92" s="31" t="s">
        <v>0</v>
      </c>
      <c r="C92" s="26">
        <f aca="true" t="shared" si="75" ref="C92:N92">SUM(C200+C308+C416)</f>
        <v>1437688.5</v>
      </c>
      <c r="D92" s="26">
        <f t="shared" si="75"/>
        <v>1286361</v>
      </c>
      <c r="E92" s="26">
        <f t="shared" si="75"/>
        <v>1483466</v>
      </c>
      <c r="F92" s="26">
        <f t="shared" si="75"/>
        <v>1209873.2</v>
      </c>
      <c r="G92" s="26">
        <f t="shared" si="75"/>
        <v>1271432</v>
      </c>
      <c r="H92" s="26">
        <f t="shared" si="75"/>
        <v>1379946.5</v>
      </c>
      <c r="I92" s="26">
        <f t="shared" si="75"/>
        <v>1343421.5</v>
      </c>
      <c r="J92" s="26">
        <f t="shared" si="75"/>
        <v>1217109</v>
      </c>
      <c r="K92" s="26">
        <f t="shared" si="75"/>
        <v>1831253.8</v>
      </c>
      <c r="L92" s="26">
        <f t="shared" si="75"/>
        <v>1175498.61</v>
      </c>
      <c r="M92" s="26">
        <f t="shared" si="75"/>
        <v>1314936.05</v>
      </c>
      <c r="N92" s="26">
        <f t="shared" si="75"/>
        <v>1191743.01</v>
      </c>
      <c r="O92" s="19">
        <f>SUM(C92:N92)</f>
        <v>16142729.17</v>
      </c>
    </row>
    <row r="93" spans="1:15" ht="15">
      <c r="A93" s="13" t="s">
        <v>5</v>
      </c>
      <c r="B93" s="31" t="s">
        <v>8</v>
      </c>
      <c r="C93" s="32">
        <f aca="true" t="shared" si="76" ref="C93:N93">(C92/C91)/C107</f>
        <v>527.0119134897361</v>
      </c>
      <c r="D93" s="32">
        <f t="shared" si="76"/>
        <v>447.0696024412986</v>
      </c>
      <c r="E93" s="32">
        <f t="shared" si="76"/>
        <v>526.0517730496454</v>
      </c>
      <c r="F93" s="32">
        <f t="shared" si="76"/>
        <v>410.822818336163</v>
      </c>
      <c r="G93" s="32">
        <f t="shared" si="76"/>
        <v>446.1164912280702</v>
      </c>
      <c r="H93" s="32">
        <f t="shared" si="76"/>
        <v>505.84549120234607</v>
      </c>
      <c r="I93" s="32">
        <f t="shared" si="76"/>
        <v>524.2912775625122</v>
      </c>
      <c r="J93" s="32">
        <f t="shared" si="76"/>
        <v>509.64512279379437</v>
      </c>
      <c r="K93" s="32">
        <f t="shared" si="76"/>
        <v>663.7382384922073</v>
      </c>
      <c r="L93" s="32">
        <f t="shared" si="76"/>
        <v>440.2616516853933</v>
      </c>
      <c r="M93" s="32">
        <f t="shared" si="76"/>
        <v>493.2243248312078</v>
      </c>
      <c r="N93" s="32">
        <f t="shared" si="76"/>
        <v>472.91389285714286</v>
      </c>
      <c r="O93" s="19">
        <f>SUM(O92/O91/O107)</f>
        <v>496.61740269367647</v>
      </c>
    </row>
    <row r="94" spans="1:15" ht="15">
      <c r="A94" s="21"/>
      <c r="B94" s="21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33"/>
    </row>
    <row r="95" spans="1:45" s="9" customFormat="1" ht="15">
      <c r="A95" s="13" t="s">
        <v>5</v>
      </c>
      <c r="B95" s="14" t="s">
        <v>44</v>
      </c>
      <c r="C95" s="25">
        <f aca="true" t="shared" si="77" ref="C95:N95">SUM(C203+C311+C419)</f>
        <v>23</v>
      </c>
      <c r="D95" s="25">
        <f t="shared" si="77"/>
        <v>23</v>
      </c>
      <c r="E95" s="25">
        <f t="shared" si="77"/>
        <v>23</v>
      </c>
      <c r="F95" s="25">
        <f t="shared" si="77"/>
        <v>23</v>
      </c>
      <c r="G95" s="25">
        <f t="shared" si="77"/>
        <v>23</v>
      </c>
      <c r="H95" s="25">
        <f t="shared" si="77"/>
        <v>23</v>
      </c>
      <c r="I95" s="25">
        <f t="shared" si="77"/>
        <v>24</v>
      </c>
      <c r="J95" s="25">
        <f t="shared" si="77"/>
        <v>23</v>
      </c>
      <c r="K95" s="25">
        <f t="shared" si="77"/>
        <v>24</v>
      </c>
      <c r="L95" s="25">
        <f t="shared" si="77"/>
        <v>24</v>
      </c>
      <c r="M95" s="25">
        <f t="shared" si="77"/>
        <v>25</v>
      </c>
      <c r="N95" s="25">
        <f t="shared" si="77"/>
        <v>25</v>
      </c>
      <c r="O95" s="27">
        <f>SUM(C95:N95)</f>
        <v>283</v>
      </c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</row>
    <row r="96" spans="1:15" ht="15">
      <c r="A96" s="13" t="s">
        <v>5</v>
      </c>
      <c r="B96" s="31" t="s">
        <v>45</v>
      </c>
      <c r="C96" s="26">
        <f aca="true" t="shared" si="78" ref="C96:N96">SUM(C204+C312+C420)</f>
        <v>2643724.5</v>
      </c>
      <c r="D96" s="26">
        <f t="shared" si="78"/>
        <v>2368166.75</v>
      </c>
      <c r="E96" s="26">
        <f t="shared" si="78"/>
        <v>2408353.5</v>
      </c>
      <c r="F96" s="26">
        <f t="shared" si="78"/>
        <v>2114658.25</v>
      </c>
      <c r="G96" s="26">
        <f t="shared" si="78"/>
        <v>2372964.55</v>
      </c>
      <c r="H96" s="26">
        <f t="shared" si="78"/>
        <v>2827014.5</v>
      </c>
      <c r="I96" s="26">
        <f t="shared" si="78"/>
        <v>2419193.3</v>
      </c>
      <c r="J96" s="26">
        <f t="shared" si="78"/>
        <v>2265662</v>
      </c>
      <c r="K96" s="26">
        <f t="shared" si="78"/>
        <v>2799472.25</v>
      </c>
      <c r="L96" s="26">
        <f t="shared" si="78"/>
        <v>2477626</v>
      </c>
      <c r="M96" s="26">
        <f t="shared" si="78"/>
        <v>2804064.25</v>
      </c>
      <c r="N96" s="26">
        <f t="shared" si="78"/>
        <v>2670212.25</v>
      </c>
      <c r="O96" s="19">
        <f>SUM(C96:N96)</f>
        <v>30171112.1</v>
      </c>
    </row>
    <row r="97" spans="1:15" ht="15">
      <c r="A97" s="13" t="s">
        <v>5</v>
      </c>
      <c r="B97" s="31" t="s">
        <v>0</v>
      </c>
      <c r="C97" s="26">
        <f aca="true" t="shared" si="79" ref="C97:N97">SUM(C205+C313+C421)</f>
        <v>594024.75</v>
      </c>
      <c r="D97" s="26">
        <f t="shared" si="79"/>
        <v>584973</v>
      </c>
      <c r="E97" s="26">
        <f t="shared" si="79"/>
        <v>635309.75</v>
      </c>
      <c r="F97" s="26">
        <f t="shared" si="79"/>
        <v>548552</v>
      </c>
      <c r="G97" s="26">
        <f t="shared" si="79"/>
        <v>551393.55</v>
      </c>
      <c r="H97" s="26">
        <f t="shared" si="79"/>
        <v>711818.5</v>
      </c>
      <c r="I97" s="26">
        <f t="shared" si="79"/>
        <v>630787.3</v>
      </c>
      <c r="J97" s="26">
        <f t="shared" si="79"/>
        <v>671658</v>
      </c>
      <c r="K97" s="26">
        <f t="shared" si="79"/>
        <v>733915.25</v>
      </c>
      <c r="L97" s="26">
        <f t="shared" si="79"/>
        <v>679087.5</v>
      </c>
      <c r="M97" s="26">
        <f t="shared" si="79"/>
        <v>639920.25</v>
      </c>
      <c r="N97" s="26">
        <f t="shared" si="79"/>
        <v>630061.5</v>
      </c>
      <c r="O97" s="19">
        <f>SUM(C97:N97)</f>
        <v>7611501.35</v>
      </c>
    </row>
    <row r="98" spans="1:15" ht="15">
      <c r="A98" s="13" t="s">
        <v>5</v>
      </c>
      <c r="B98" s="14" t="s">
        <v>8</v>
      </c>
      <c r="C98" s="26">
        <f aca="true" t="shared" si="80" ref="C98:N98">(C97/C95)/C107</f>
        <v>833.1342917251052</v>
      </c>
      <c r="D98" s="26">
        <f t="shared" si="80"/>
        <v>830.8987701368438</v>
      </c>
      <c r="E98" s="26">
        <f t="shared" si="80"/>
        <v>920.738768115942</v>
      </c>
      <c r="F98" s="26">
        <f t="shared" si="80"/>
        <v>769.3576437587658</v>
      </c>
      <c r="G98" s="26">
        <f t="shared" si="80"/>
        <v>799.1210869565218</v>
      </c>
      <c r="H98" s="26">
        <f t="shared" si="80"/>
        <v>998.3429172510519</v>
      </c>
      <c r="I98" s="26">
        <f t="shared" si="80"/>
        <v>892.3830032336298</v>
      </c>
      <c r="J98" s="26">
        <f t="shared" si="80"/>
        <v>1063.8441435020195</v>
      </c>
      <c r="K98" s="26">
        <f t="shared" si="80"/>
        <v>986.4452284946236</v>
      </c>
      <c r="L98" s="26">
        <f t="shared" si="80"/>
        <v>943.1770833333334</v>
      </c>
      <c r="M98" s="26">
        <f t="shared" si="80"/>
        <v>825.7035483870968</v>
      </c>
      <c r="N98" s="26">
        <f t="shared" si="80"/>
        <v>840.082</v>
      </c>
      <c r="O98" s="19">
        <f>SUM(O97/O95/O107)</f>
        <v>890.309767908988</v>
      </c>
    </row>
    <row r="99" spans="1:15" ht="15">
      <c r="A99" s="13" t="s">
        <v>5</v>
      </c>
      <c r="B99" s="14" t="s">
        <v>9</v>
      </c>
      <c r="C99" s="30">
        <f>C97/C96</f>
        <v>0.22469238001160863</v>
      </c>
      <c r="D99" s="30">
        <f aca="true" t="shared" si="81" ref="D99:N99">D97/D96</f>
        <v>0.24701512256263206</v>
      </c>
      <c r="E99" s="30">
        <f>E97/E96</f>
        <v>0.26379422705180117</v>
      </c>
      <c r="F99" s="30">
        <f t="shared" si="81"/>
        <v>0.2594045633614793</v>
      </c>
      <c r="G99" s="30">
        <f t="shared" si="81"/>
        <v>0.23236484927682552</v>
      </c>
      <c r="H99" s="30">
        <f t="shared" si="81"/>
        <v>0.2517915985220451</v>
      </c>
      <c r="I99" s="30">
        <f t="shared" si="81"/>
        <v>0.26074282695806084</v>
      </c>
      <c r="J99" s="30">
        <f t="shared" si="81"/>
        <v>0.2964511034743929</v>
      </c>
      <c r="K99" s="30">
        <f t="shared" si="81"/>
        <v>0.26216200214165364</v>
      </c>
      <c r="L99" s="30">
        <f t="shared" si="81"/>
        <v>0.2740879777658129</v>
      </c>
      <c r="M99" s="30">
        <f t="shared" si="81"/>
        <v>0.22821169308085576</v>
      </c>
      <c r="N99" s="30">
        <f t="shared" si="81"/>
        <v>0.2359593324463252</v>
      </c>
      <c r="O99" s="20">
        <f>SUM(O97/O96)</f>
        <v>0.2522777856106935</v>
      </c>
    </row>
    <row r="100" spans="1:15" ht="1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18"/>
    </row>
    <row r="101" spans="1:15" ht="15">
      <c r="A101" s="13" t="s">
        <v>5</v>
      </c>
      <c r="B101" s="22" t="s">
        <v>19</v>
      </c>
      <c r="C101" s="34">
        <f>SUM(C3+C69)</f>
        <v>14825</v>
      </c>
      <c r="D101" s="34">
        <f aca="true" t="shared" si="82" ref="D101:N101">SUM(D3+D69)</f>
        <v>15165</v>
      </c>
      <c r="E101" s="34">
        <f>SUM(E3+E69)</f>
        <v>15230</v>
      </c>
      <c r="F101" s="34">
        <f t="shared" si="82"/>
        <v>15183</v>
      </c>
      <c r="G101" s="34">
        <f t="shared" si="82"/>
        <v>15143</v>
      </c>
      <c r="H101" s="34">
        <f t="shared" si="82"/>
        <v>15064</v>
      </c>
      <c r="I101" s="34">
        <f t="shared" si="82"/>
        <v>14819</v>
      </c>
      <c r="J101" s="34">
        <f t="shared" si="82"/>
        <v>14758</v>
      </c>
      <c r="K101" s="34">
        <f t="shared" si="82"/>
        <v>14612</v>
      </c>
      <c r="L101" s="34">
        <f t="shared" si="82"/>
        <v>14632</v>
      </c>
      <c r="M101" s="34">
        <f t="shared" si="82"/>
        <v>14644</v>
      </c>
      <c r="N101" s="34">
        <f t="shared" si="82"/>
        <v>14422</v>
      </c>
      <c r="O101" s="27">
        <f>SUM(C101:N101)</f>
        <v>178497</v>
      </c>
    </row>
    <row r="102" spans="1:15" ht="15">
      <c r="A102" s="13" t="s">
        <v>5</v>
      </c>
      <c r="B102" s="24" t="s">
        <v>20</v>
      </c>
      <c r="C102" s="26">
        <f aca="true" t="shared" si="83" ref="C102:N102">SUM(C210+C318+C426)</f>
        <v>69474182.82</v>
      </c>
      <c r="D102" s="26">
        <f t="shared" si="83"/>
        <v>67329083.85000001</v>
      </c>
      <c r="E102" s="26">
        <f t="shared" si="83"/>
        <v>66524764.27</v>
      </c>
      <c r="F102" s="26">
        <f t="shared" si="83"/>
        <v>59136968.73</v>
      </c>
      <c r="G102" s="26">
        <f t="shared" si="83"/>
        <v>61361491.830000006</v>
      </c>
      <c r="H102" s="26">
        <f t="shared" si="83"/>
        <v>61066929.56</v>
      </c>
      <c r="I102" s="26">
        <f t="shared" si="83"/>
        <v>59761185.37</v>
      </c>
      <c r="J102" s="26">
        <f t="shared" si="83"/>
        <v>57481314.550000004</v>
      </c>
      <c r="K102" s="26">
        <f t="shared" si="83"/>
        <v>67739332.84</v>
      </c>
      <c r="L102" s="26">
        <f t="shared" si="83"/>
        <v>61712271.45</v>
      </c>
      <c r="M102" s="26">
        <f t="shared" si="83"/>
        <v>66138822.52000001</v>
      </c>
      <c r="N102" s="26">
        <f t="shared" si="83"/>
        <v>63694684.260000005</v>
      </c>
      <c r="O102" s="19">
        <f>SUM(C102:N102)</f>
        <v>761421032.0500001</v>
      </c>
    </row>
    <row r="103" spans="1:15" ht="15">
      <c r="A103" s="13" t="s">
        <v>5</v>
      </c>
      <c r="B103" s="24" t="s">
        <v>8</v>
      </c>
      <c r="C103" s="19">
        <f aca="true" t="shared" si="84" ref="C103:O103">SUM(C102/C101/C107)</f>
        <v>151.17050061469834</v>
      </c>
      <c r="D103" s="19">
        <f t="shared" si="84"/>
        <v>145.0442181343863</v>
      </c>
      <c r="E103" s="19">
        <f t="shared" si="84"/>
        <v>145.6002719851171</v>
      </c>
      <c r="F103" s="19">
        <f t="shared" si="84"/>
        <v>125.64342702895641</v>
      </c>
      <c r="G103" s="19">
        <f t="shared" si="84"/>
        <v>135.07119203592418</v>
      </c>
      <c r="H103" s="19">
        <f t="shared" si="84"/>
        <v>130.76878342726945</v>
      </c>
      <c r="I103" s="19">
        <f t="shared" si="84"/>
        <v>136.92410028681851</v>
      </c>
      <c r="J103" s="19">
        <f t="shared" si="84"/>
        <v>141.89164927003256</v>
      </c>
      <c r="K103" s="19">
        <f t="shared" si="84"/>
        <v>149.5441944314439</v>
      </c>
      <c r="L103" s="19">
        <f t="shared" si="84"/>
        <v>140.58746001913613</v>
      </c>
      <c r="M103" s="19">
        <f t="shared" si="84"/>
        <v>145.69177846701504</v>
      </c>
      <c r="N103" s="19">
        <f t="shared" si="84"/>
        <v>147.21648467618917</v>
      </c>
      <c r="O103" s="19">
        <f t="shared" si="84"/>
        <v>141.2053632729788</v>
      </c>
    </row>
    <row r="104" spans="1:15" ht="15">
      <c r="A104" s="21"/>
      <c r="B104" s="24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</row>
    <row r="105" spans="1:15" ht="15">
      <c r="A105" s="13" t="s">
        <v>5</v>
      </c>
      <c r="B105" s="24" t="s">
        <v>21</v>
      </c>
      <c r="C105" s="19">
        <f aca="true" t="shared" si="85" ref="C105:N105">+C213+C321+C429</f>
        <v>2085068.36</v>
      </c>
      <c r="D105" s="19">
        <f t="shared" si="85"/>
        <v>6286882.05</v>
      </c>
      <c r="E105" s="19">
        <f t="shared" si="85"/>
        <v>7769695.44</v>
      </c>
      <c r="F105" s="19">
        <f t="shared" si="85"/>
        <v>7809260.72</v>
      </c>
      <c r="G105" s="19">
        <f t="shared" si="85"/>
        <v>8471952.56</v>
      </c>
      <c r="H105" s="19">
        <f t="shared" si="85"/>
        <v>9015513.14</v>
      </c>
      <c r="I105" s="19">
        <f t="shared" si="85"/>
        <v>9335441.01</v>
      </c>
      <c r="J105" s="19">
        <f t="shared" si="85"/>
        <v>8980543.4</v>
      </c>
      <c r="K105" s="19">
        <f t="shared" si="85"/>
        <v>11086779.2</v>
      </c>
      <c r="L105" s="19">
        <f t="shared" si="85"/>
        <v>10452978.080000002</v>
      </c>
      <c r="M105" s="19">
        <f t="shared" si="85"/>
        <v>11486717.06</v>
      </c>
      <c r="N105" s="19">
        <f t="shared" si="85"/>
        <v>11352719.94</v>
      </c>
      <c r="O105" s="19">
        <f>SUM(C105:N105)</f>
        <v>104133550.96</v>
      </c>
    </row>
    <row r="106" spans="1:15" ht="15">
      <c r="A106" s="13" t="s">
        <v>5</v>
      </c>
      <c r="B106" s="24" t="s">
        <v>46</v>
      </c>
      <c r="C106" s="27">
        <f aca="true" t="shared" si="86" ref="C106:N106">IF(AND(C214="",C322="",C430=""),"",C214+C322+C430)</f>
        <v>40</v>
      </c>
      <c r="D106" s="27">
        <f t="shared" si="86"/>
        <v>41</v>
      </c>
      <c r="E106" s="27">
        <f t="shared" si="86"/>
        <v>41</v>
      </c>
      <c r="F106" s="27">
        <f t="shared" si="86"/>
        <v>41</v>
      </c>
      <c r="G106" s="27">
        <f t="shared" si="86"/>
        <v>41</v>
      </c>
      <c r="H106" s="27">
        <f t="shared" si="86"/>
        <v>41</v>
      </c>
      <c r="I106" s="27">
        <f t="shared" si="86"/>
        <v>42</v>
      </c>
      <c r="J106" s="27">
        <f t="shared" si="86"/>
        <v>40</v>
      </c>
      <c r="K106" s="27">
        <f t="shared" si="86"/>
        <v>40</v>
      </c>
      <c r="L106" s="27">
        <f t="shared" si="86"/>
        <v>40</v>
      </c>
      <c r="M106" s="27">
        <f t="shared" si="86"/>
        <v>40</v>
      </c>
      <c r="N106" s="27">
        <f t="shared" si="86"/>
        <v>40</v>
      </c>
      <c r="O106" s="27">
        <f>AVERAGE(C106:N106)</f>
        <v>40.583333333333336</v>
      </c>
    </row>
    <row r="107" spans="1:15" ht="15">
      <c r="A107" s="13" t="s">
        <v>5</v>
      </c>
      <c r="B107" s="24" t="s">
        <v>22</v>
      </c>
      <c r="C107" s="35">
        <f aca="true" t="shared" si="87" ref="C107:N107">IF(AND(C214="",C215="",C322="",C323="",C430="",C431=""),"",((C430*C431)+(C322*C323)+(C214*C215))/C106)</f>
        <v>31</v>
      </c>
      <c r="D107" s="35">
        <f t="shared" si="87"/>
        <v>30.609756097560975</v>
      </c>
      <c r="E107" s="35">
        <f t="shared" si="87"/>
        <v>30</v>
      </c>
      <c r="F107" s="35">
        <f t="shared" si="87"/>
        <v>31</v>
      </c>
      <c r="G107" s="35">
        <f t="shared" si="87"/>
        <v>30</v>
      </c>
      <c r="H107" s="35">
        <f t="shared" si="87"/>
        <v>31</v>
      </c>
      <c r="I107" s="35">
        <f t="shared" si="87"/>
        <v>29.452380952380953</v>
      </c>
      <c r="J107" s="35">
        <f t="shared" si="87"/>
        <v>27.45</v>
      </c>
      <c r="K107" s="35">
        <f t="shared" si="87"/>
        <v>31</v>
      </c>
      <c r="L107" s="35">
        <f t="shared" si="87"/>
        <v>30</v>
      </c>
      <c r="M107" s="35">
        <f t="shared" si="87"/>
        <v>31</v>
      </c>
      <c r="N107" s="35">
        <f t="shared" si="87"/>
        <v>30</v>
      </c>
      <c r="O107" s="36">
        <f>(((C106*C107)+(D106*D107)+(E106*E107)+(F106*F107)+(G106*G107)+(H106*H107)+(I106*I107)+(J106*J107)+(K106*K107)+(L106*L107)+(M106*M107)+(N106*N107))/$O$106)/(COUNT(C107:N107))</f>
        <v>30.209445585215605</v>
      </c>
    </row>
    <row r="108" spans="1:15" ht="15">
      <c r="A108" s="13"/>
      <c r="B108" s="24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19"/>
    </row>
    <row r="109" spans="1:15" ht="20.25">
      <c r="A109" s="37"/>
      <c r="B109" s="38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1"/>
    </row>
    <row r="110" spans="1:15" ht="15">
      <c r="A110" s="21"/>
      <c r="B110" s="13"/>
      <c r="C110" s="39" t="s">
        <v>31</v>
      </c>
      <c r="D110" s="39" t="s">
        <v>32</v>
      </c>
      <c r="E110" s="39" t="s">
        <v>47</v>
      </c>
      <c r="F110" s="39" t="s">
        <v>1</v>
      </c>
      <c r="G110" s="39" t="s">
        <v>2</v>
      </c>
      <c r="H110" s="39" t="s">
        <v>3</v>
      </c>
      <c r="I110" s="39" t="s">
        <v>4</v>
      </c>
      <c r="J110" s="39" t="s">
        <v>27</v>
      </c>
      <c r="K110" s="39" t="s">
        <v>28</v>
      </c>
      <c r="L110" s="39" t="s">
        <v>29</v>
      </c>
      <c r="M110" s="39" t="s">
        <v>30</v>
      </c>
      <c r="N110" s="39" t="s">
        <v>40</v>
      </c>
      <c r="O110" s="40" t="s">
        <v>26</v>
      </c>
    </row>
    <row r="111" spans="1:15" ht="15">
      <c r="A111" s="13" t="s">
        <v>23</v>
      </c>
      <c r="B111" s="14" t="s">
        <v>6</v>
      </c>
      <c r="C111" s="41">
        <f>SUM(C117+C123+C129+C135+C141+C147+C153+C159+C165+C171)</f>
        <v>3890</v>
      </c>
      <c r="D111" s="41">
        <f aca="true" t="shared" si="88" ref="D111:N113">SUM(D117+D123+D129+D135+D141+D147+D153+D159+D165+D171)</f>
        <v>4166</v>
      </c>
      <c r="E111" s="41">
        <f>SUM(E117+E123+E129+E135+E141+E147+E153+E159+E165+E171)</f>
        <v>4218</v>
      </c>
      <c r="F111" s="41">
        <f t="shared" si="88"/>
        <v>4223</v>
      </c>
      <c r="G111" s="41">
        <f t="shared" si="88"/>
        <v>4224</v>
      </c>
      <c r="H111" s="41">
        <f t="shared" si="88"/>
        <v>4216</v>
      </c>
      <c r="I111" s="41">
        <f t="shared" si="88"/>
        <v>3957</v>
      </c>
      <c r="J111" s="41">
        <f t="shared" si="88"/>
        <v>3918</v>
      </c>
      <c r="K111" s="41">
        <f t="shared" si="88"/>
        <v>3925</v>
      </c>
      <c r="L111" s="41">
        <f t="shared" si="88"/>
        <v>3928</v>
      </c>
      <c r="M111" s="15">
        <f t="shared" si="88"/>
        <v>3936</v>
      </c>
      <c r="N111" s="15">
        <f t="shared" si="88"/>
        <v>3943</v>
      </c>
      <c r="O111" s="16">
        <f>SUM(C111:N111)</f>
        <v>48544</v>
      </c>
    </row>
    <row r="112" spans="1:15" ht="15">
      <c r="A112" s="13" t="s">
        <v>23</v>
      </c>
      <c r="B112" s="14" t="s">
        <v>7</v>
      </c>
      <c r="C112" s="42">
        <f>SUM(C118+C124+C130+C136+C142+C148+C154+C160+C166+C172)</f>
        <v>185524172.16000003</v>
      </c>
      <c r="D112" s="42">
        <f t="shared" si="88"/>
        <v>177047103.42000002</v>
      </c>
      <c r="E112" s="42">
        <f>SUM(E118+E124+E130+E136+E142+E148+E154+E160+E166+E172)</f>
        <v>178672165.32</v>
      </c>
      <c r="F112" s="42">
        <f t="shared" si="88"/>
        <v>160631118</v>
      </c>
      <c r="G112" s="42">
        <f t="shared" si="88"/>
        <v>146633615.3</v>
      </c>
      <c r="H112" s="42">
        <f t="shared" si="88"/>
        <v>143088100.10999998</v>
      </c>
      <c r="I112" s="42">
        <f t="shared" si="88"/>
        <v>147791674.03</v>
      </c>
      <c r="J112" s="42">
        <f t="shared" si="88"/>
        <v>138640387.82</v>
      </c>
      <c r="K112" s="42">
        <f t="shared" si="88"/>
        <v>158895354.63</v>
      </c>
      <c r="L112" s="42">
        <f t="shared" si="88"/>
        <v>154073399.28</v>
      </c>
      <c r="M112" s="43">
        <f t="shared" si="88"/>
        <v>162895132.85000002</v>
      </c>
      <c r="N112" s="43">
        <f t="shared" si="88"/>
        <v>160752060.73</v>
      </c>
      <c r="O112" s="18">
        <f>SUM(C112:N112)</f>
        <v>1914644283.65</v>
      </c>
    </row>
    <row r="113" spans="1:15" ht="15">
      <c r="A113" s="13" t="s">
        <v>23</v>
      </c>
      <c r="B113" s="14" t="s">
        <v>0</v>
      </c>
      <c r="C113" s="42">
        <f>SUM(C119+C125+C131+C137+C143+C149+C155+C161+C167+C173)</f>
        <v>12239174.579999998</v>
      </c>
      <c r="D113" s="42">
        <f t="shared" si="88"/>
        <v>11332077.93</v>
      </c>
      <c r="E113" s="42">
        <f>SUM(E119+E125+E131+E137+E143+E149+E155+E161+E167+E173)</f>
        <v>11370294.590000002</v>
      </c>
      <c r="F113" s="42">
        <f t="shared" si="88"/>
        <v>9973705.940000001</v>
      </c>
      <c r="G113" s="42">
        <f t="shared" si="88"/>
        <v>9723100.24</v>
      </c>
      <c r="H113" s="42">
        <f t="shared" si="88"/>
        <v>9029279.059999999</v>
      </c>
      <c r="I113" s="42">
        <f t="shared" si="88"/>
        <v>9203201.440000001</v>
      </c>
      <c r="J113" s="42">
        <f t="shared" si="88"/>
        <v>8916108.88</v>
      </c>
      <c r="K113" s="42">
        <f t="shared" si="88"/>
        <v>9973413.6</v>
      </c>
      <c r="L113" s="42">
        <f t="shared" si="88"/>
        <v>9894596.82</v>
      </c>
      <c r="M113" s="43">
        <f t="shared" si="88"/>
        <v>10509478.75</v>
      </c>
      <c r="N113" s="43">
        <f t="shared" si="88"/>
        <v>10477833.5</v>
      </c>
      <c r="O113" s="18">
        <f>SUM(C113:N113)</f>
        <v>122642265.32999998</v>
      </c>
    </row>
    <row r="114" spans="1:15" ht="15">
      <c r="A114" s="13" t="s">
        <v>23</v>
      </c>
      <c r="B114" s="14" t="s">
        <v>8</v>
      </c>
      <c r="C114" s="42">
        <f aca="true" t="shared" si="89" ref="C114:N114">SUM(C113/C111/C215)</f>
        <v>101.49410879840782</v>
      </c>
      <c r="D114" s="42">
        <f t="shared" si="89"/>
        <v>90.87307097866169</v>
      </c>
      <c r="E114" s="42">
        <f t="shared" si="89"/>
        <v>89.85533894420739</v>
      </c>
      <c r="F114" s="42">
        <f t="shared" si="89"/>
        <v>76.18575649477134</v>
      </c>
      <c r="G114" s="42">
        <f t="shared" si="89"/>
        <v>76.72901073232325</v>
      </c>
      <c r="H114" s="42">
        <f t="shared" si="89"/>
        <v>69.08611633102772</v>
      </c>
      <c r="I114" s="42">
        <f t="shared" si="89"/>
        <v>80.94441088569876</v>
      </c>
      <c r="J114" s="42">
        <f t="shared" si="89"/>
        <v>86.10675904694895</v>
      </c>
      <c r="K114" s="42">
        <f t="shared" si="89"/>
        <v>81.967648243271</v>
      </c>
      <c r="L114" s="42">
        <f t="shared" si="89"/>
        <v>83.96636812627293</v>
      </c>
      <c r="M114" s="19">
        <f t="shared" si="89"/>
        <v>86.13197244623656</v>
      </c>
      <c r="N114" s="19">
        <f t="shared" si="89"/>
        <v>88.57750866514498</v>
      </c>
      <c r="O114" s="19">
        <f>SUM(O113/O111/O215)</f>
        <v>84.18156308572738</v>
      </c>
    </row>
    <row r="115" spans="1:15" ht="15">
      <c r="A115" s="13" t="s">
        <v>23</v>
      </c>
      <c r="B115" s="14" t="s">
        <v>9</v>
      </c>
      <c r="C115" s="20">
        <f>SUM(C113/C112)</f>
        <v>0.06597078125994639</v>
      </c>
      <c r="D115" s="20">
        <f aca="true" t="shared" si="90" ref="D115:N115">SUM(D113/D112)</f>
        <v>0.06400600580918557</v>
      </c>
      <c r="E115" s="20">
        <f>SUM(E113/E112)</f>
        <v>0.06363775000787572</v>
      </c>
      <c r="F115" s="20">
        <f t="shared" si="90"/>
        <v>0.062090745953719884</v>
      </c>
      <c r="G115" s="20">
        <f t="shared" si="90"/>
        <v>0.06630880797767522</v>
      </c>
      <c r="H115" s="20">
        <f t="shared" si="90"/>
        <v>0.06310293485662803</v>
      </c>
      <c r="I115" s="20">
        <f t="shared" si="90"/>
        <v>0.06227144729500701</v>
      </c>
      <c r="J115" s="20">
        <f t="shared" si="90"/>
        <v>0.06431104976117054</v>
      </c>
      <c r="K115" s="20">
        <f t="shared" si="90"/>
        <v>0.0627671817292825</v>
      </c>
      <c r="L115" s="20">
        <f t="shared" si="90"/>
        <v>0.06422002023865518</v>
      </c>
      <c r="M115" s="20">
        <f t="shared" si="90"/>
        <v>0.06451683709713736</v>
      </c>
      <c r="N115" s="20">
        <f t="shared" si="90"/>
        <v>0.06518008822044667</v>
      </c>
      <c r="O115" s="20">
        <f>SUM(O113/O112)</f>
        <v>0.06405485675709942</v>
      </c>
    </row>
    <row r="116" spans="1:15" ht="15">
      <c r="A116" s="21"/>
      <c r="B116" s="22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23"/>
      <c r="N116" s="23"/>
      <c r="O116" s="23"/>
    </row>
    <row r="117" spans="1:15" ht="15">
      <c r="A117" s="13" t="s">
        <v>23</v>
      </c>
      <c r="B117" s="24" t="s">
        <v>33</v>
      </c>
      <c r="C117" s="41">
        <v>2020</v>
      </c>
      <c r="D117" s="41">
        <v>2167</v>
      </c>
      <c r="E117" s="41">
        <v>2225</v>
      </c>
      <c r="F117" s="41">
        <v>2223</v>
      </c>
      <c r="G117" s="41">
        <v>2222</v>
      </c>
      <c r="H117" s="41">
        <v>2223</v>
      </c>
      <c r="I117" s="41">
        <v>2096</v>
      </c>
      <c r="J117" s="41">
        <v>2067</v>
      </c>
      <c r="K117" s="41">
        <v>2074</v>
      </c>
      <c r="L117" s="41">
        <v>2083</v>
      </c>
      <c r="M117" s="41">
        <v>2096</v>
      </c>
      <c r="N117" s="41">
        <v>2107</v>
      </c>
      <c r="O117" s="16">
        <f>SUM(C117:N117)</f>
        <v>25603</v>
      </c>
    </row>
    <row r="118" spans="1:15" ht="15">
      <c r="A118" s="13" t="s">
        <v>23</v>
      </c>
      <c r="B118" s="14" t="s">
        <v>7</v>
      </c>
      <c r="C118" s="42">
        <v>79409882.32000001</v>
      </c>
      <c r="D118" s="42">
        <v>74784978.7</v>
      </c>
      <c r="E118" s="42">
        <v>75943830.81</v>
      </c>
      <c r="F118" s="42">
        <v>68632428.3</v>
      </c>
      <c r="G118" s="42">
        <v>63559143.13</v>
      </c>
      <c r="H118" s="42">
        <v>60996128.44</v>
      </c>
      <c r="I118" s="42">
        <v>62340621.92</v>
      </c>
      <c r="J118" s="42">
        <v>61451739.11</v>
      </c>
      <c r="K118" s="42">
        <v>69796484.22</v>
      </c>
      <c r="L118" s="42">
        <v>68148994.84</v>
      </c>
      <c r="M118" s="42">
        <v>70251726.26</v>
      </c>
      <c r="N118" s="42">
        <v>69925043.55</v>
      </c>
      <c r="O118" s="18">
        <f>SUM(C118:N118)</f>
        <v>825241001.6</v>
      </c>
    </row>
    <row r="119" spans="1:15" ht="15">
      <c r="A119" s="13" t="s">
        <v>23</v>
      </c>
      <c r="B119" s="14" t="s">
        <v>0</v>
      </c>
      <c r="C119" s="42">
        <v>6670500.72</v>
      </c>
      <c r="D119" s="42">
        <v>6230379.69</v>
      </c>
      <c r="E119" s="42">
        <v>6382984.95</v>
      </c>
      <c r="F119" s="42">
        <v>5647038.44</v>
      </c>
      <c r="G119" s="42">
        <v>5471488.0200000005</v>
      </c>
      <c r="H119" s="42">
        <v>5142838.34</v>
      </c>
      <c r="I119" s="42">
        <v>5062887.88</v>
      </c>
      <c r="J119" s="42">
        <v>5038377.44</v>
      </c>
      <c r="K119" s="42">
        <v>5817564.95</v>
      </c>
      <c r="L119" s="42">
        <v>5725575.34</v>
      </c>
      <c r="M119" s="42">
        <v>6014378.8</v>
      </c>
      <c r="N119" s="42">
        <v>5832560.37</v>
      </c>
      <c r="O119" s="18">
        <f>SUM(C119:N119)</f>
        <v>69036574.94</v>
      </c>
    </row>
    <row r="120" spans="1:15" ht="15">
      <c r="A120" s="13" t="s">
        <v>23</v>
      </c>
      <c r="B120" s="14" t="s">
        <v>8</v>
      </c>
      <c r="C120" s="42">
        <v>106.52348642606195</v>
      </c>
      <c r="D120" s="42">
        <v>96.05069703170558</v>
      </c>
      <c r="E120" s="42">
        <v>95.62524269662921</v>
      </c>
      <c r="F120" s="42">
        <v>81.94445808483161</v>
      </c>
      <c r="G120" s="42">
        <v>82.08052835283529</v>
      </c>
      <c r="H120" s="42">
        <v>74.62798514068463</v>
      </c>
      <c r="I120" s="42">
        <v>84.06612329749738</v>
      </c>
      <c r="J120" s="42">
        <v>92.23091850050342</v>
      </c>
      <c r="K120" s="42">
        <v>90.48379242231002</v>
      </c>
      <c r="L120" s="42">
        <v>91.62386525844134</v>
      </c>
      <c r="M120" s="42">
        <v>92.56308175326274</v>
      </c>
      <c r="N120" s="42">
        <v>92.27274750830564</v>
      </c>
      <c r="O120" s="19">
        <f>SUM(O119/O117/O215)</f>
        <v>89.84641679429053</v>
      </c>
    </row>
    <row r="121" spans="1:15" ht="15">
      <c r="A121" s="13" t="s">
        <v>23</v>
      </c>
      <c r="B121" s="14" t="s">
        <v>9</v>
      </c>
      <c r="C121" s="45">
        <v>8.400088912258697</v>
      </c>
      <c r="D121" s="45">
        <v>8.331057651287399</v>
      </c>
      <c r="E121" s="45">
        <v>8.404876185360289</v>
      </c>
      <c r="F121" s="45">
        <v>8.227944981512481</v>
      </c>
      <c r="G121" s="45">
        <v>8.608498715611933</v>
      </c>
      <c r="H121" s="45">
        <v>8.431417651464306</v>
      </c>
      <c r="I121" s="45">
        <v>8.121330400741051</v>
      </c>
      <c r="J121" s="45">
        <v>8.198917578200987</v>
      </c>
      <c r="K121" s="45">
        <v>8.33504010268327</v>
      </c>
      <c r="L121" s="45">
        <v>8.401555083009645</v>
      </c>
      <c r="M121" s="45">
        <v>8.561182934837678</v>
      </c>
      <c r="N121" s="45">
        <v>8.34116086867993</v>
      </c>
      <c r="O121" s="20">
        <f>SUM(O119/O118)</f>
        <v>0.08365625896695629</v>
      </c>
    </row>
    <row r="122" spans="1:15" ht="15">
      <c r="A122" s="21"/>
      <c r="B122" s="22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6"/>
      <c r="N122" s="46"/>
      <c r="O122" s="23"/>
    </row>
    <row r="123" spans="1:15" ht="15">
      <c r="A123" s="13" t="s">
        <v>23</v>
      </c>
      <c r="B123" s="24" t="s">
        <v>10</v>
      </c>
      <c r="C123" s="41">
        <v>236</v>
      </c>
      <c r="D123" s="41">
        <v>266</v>
      </c>
      <c r="E123" s="41">
        <v>265</v>
      </c>
      <c r="F123" s="41">
        <v>262</v>
      </c>
      <c r="G123" s="41">
        <v>261</v>
      </c>
      <c r="H123" s="41">
        <v>261</v>
      </c>
      <c r="I123" s="41">
        <v>231</v>
      </c>
      <c r="J123" s="41">
        <v>227</v>
      </c>
      <c r="K123" s="41">
        <v>221</v>
      </c>
      <c r="L123" s="41">
        <v>213</v>
      </c>
      <c r="M123" s="41">
        <v>213</v>
      </c>
      <c r="N123" s="41">
        <v>213</v>
      </c>
      <c r="O123" s="27">
        <f>SUM(C123:N123)</f>
        <v>2869</v>
      </c>
    </row>
    <row r="124" spans="1:15" ht="15">
      <c r="A124" s="13" t="s">
        <v>23</v>
      </c>
      <c r="B124" s="14" t="s">
        <v>7</v>
      </c>
      <c r="C124" s="42">
        <v>6984358.05</v>
      </c>
      <c r="D124" s="42">
        <v>6820373.51</v>
      </c>
      <c r="E124" s="42">
        <v>7258752.95</v>
      </c>
      <c r="F124" s="42">
        <v>6732796.15</v>
      </c>
      <c r="G124" s="42">
        <v>6180825.100000001</v>
      </c>
      <c r="H124" s="42">
        <v>5415502.15</v>
      </c>
      <c r="I124" s="42">
        <v>6142541.37</v>
      </c>
      <c r="J124" s="42">
        <v>5952594.850000001</v>
      </c>
      <c r="K124" s="42">
        <v>6491607.5</v>
      </c>
      <c r="L124" s="42">
        <v>5645627.3</v>
      </c>
      <c r="M124" s="42">
        <v>6111873.4</v>
      </c>
      <c r="N124" s="42">
        <v>5812683.350000001</v>
      </c>
      <c r="O124" s="19">
        <f>SUM(C124:N124)</f>
        <v>75549535.67999999</v>
      </c>
    </row>
    <row r="125" spans="1:15" ht="15">
      <c r="A125" s="13" t="s">
        <v>23</v>
      </c>
      <c r="B125" s="14" t="s">
        <v>0</v>
      </c>
      <c r="C125" s="42">
        <v>441345.82</v>
      </c>
      <c r="D125" s="42">
        <v>479324.35</v>
      </c>
      <c r="E125" s="42">
        <v>473280.95</v>
      </c>
      <c r="F125" s="42">
        <v>426813.83</v>
      </c>
      <c r="G125" s="42">
        <v>441828.27</v>
      </c>
      <c r="H125" s="42">
        <v>341377.27</v>
      </c>
      <c r="I125" s="42">
        <v>365188.08</v>
      </c>
      <c r="J125" s="42">
        <v>388528.19</v>
      </c>
      <c r="K125" s="42">
        <v>440012.06</v>
      </c>
      <c r="L125" s="42">
        <v>359899.09</v>
      </c>
      <c r="M125" s="42">
        <v>352946.01</v>
      </c>
      <c r="N125" s="42">
        <v>417127.45</v>
      </c>
      <c r="O125" s="19">
        <f>SUM(C125:N125)</f>
        <v>4927671.37</v>
      </c>
    </row>
    <row r="126" spans="1:15" ht="15">
      <c r="A126" s="13" t="s">
        <v>23</v>
      </c>
      <c r="B126" s="14" t="s">
        <v>8</v>
      </c>
      <c r="C126" s="42">
        <v>60.3261098961181</v>
      </c>
      <c r="D126" s="42">
        <v>60.19948465261148</v>
      </c>
      <c r="E126" s="42">
        <v>59.53219496855346</v>
      </c>
      <c r="F126" s="42">
        <v>52.55033612410736</v>
      </c>
      <c r="G126" s="42">
        <v>56.42762068965517</v>
      </c>
      <c r="H126" s="42">
        <v>42.19222222222223</v>
      </c>
      <c r="I126" s="42">
        <v>55.019748696778855</v>
      </c>
      <c r="J126" s="42">
        <v>64.76240814382665</v>
      </c>
      <c r="K126" s="42">
        <v>64.22596117355131</v>
      </c>
      <c r="L126" s="42">
        <v>56.322236306729266</v>
      </c>
      <c r="M126" s="42">
        <v>53.452371649250345</v>
      </c>
      <c r="N126" s="42">
        <v>65.27816118935837</v>
      </c>
      <c r="O126" s="19">
        <f>SUM(O125/O123/O215)</f>
        <v>57.22997672127161</v>
      </c>
    </row>
    <row r="127" spans="1:15" ht="15">
      <c r="A127" s="13" t="s">
        <v>23</v>
      </c>
      <c r="B127" s="14" t="s">
        <v>9</v>
      </c>
      <c r="C127" s="45">
        <v>6.319060632923882</v>
      </c>
      <c r="D127" s="45">
        <v>7.027831383387096</v>
      </c>
      <c r="E127" s="45">
        <v>6.5201413143562075</v>
      </c>
      <c r="F127" s="45">
        <v>6.3393250068918245</v>
      </c>
      <c r="G127" s="45">
        <v>7.148370368868714</v>
      </c>
      <c r="H127" s="45">
        <v>6.303704818952016</v>
      </c>
      <c r="I127" s="45">
        <v>5.945227846304273</v>
      </c>
      <c r="J127" s="45">
        <v>6.527039044157355</v>
      </c>
      <c r="K127" s="45">
        <v>6.778167965330622</v>
      </c>
      <c r="L127" s="45">
        <v>6.374829064610765</v>
      </c>
      <c r="M127" s="45">
        <v>5.774759830594659</v>
      </c>
      <c r="N127" s="45">
        <v>7.17615987115486</v>
      </c>
      <c r="O127" s="20">
        <f>SUM(O125/O124)</f>
        <v>0.06522437663775726</v>
      </c>
    </row>
    <row r="128" spans="1:15" ht="15">
      <c r="A128" s="21"/>
      <c r="B128" s="22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6"/>
      <c r="N128" s="46"/>
      <c r="O128" s="23"/>
    </row>
    <row r="129" spans="1:15" ht="15">
      <c r="A129" s="13" t="s">
        <v>23</v>
      </c>
      <c r="B129" s="24" t="s">
        <v>11</v>
      </c>
      <c r="C129" s="41">
        <v>8</v>
      </c>
      <c r="D129" s="41">
        <v>8</v>
      </c>
      <c r="E129" s="41">
        <v>8</v>
      </c>
      <c r="F129" s="41">
        <v>8</v>
      </c>
      <c r="G129" s="41">
        <v>8</v>
      </c>
      <c r="H129" s="41">
        <v>8</v>
      </c>
      <c r="I129" s="41">
        <v>8</v>
      </c>
      <c r="J129" s="41">
        <v>8</v>
      </c>
      <c r="K129" s="41">
        <v>8</v>
      </c>
      <c r="L129" s="41">
        <v>8</v>
      </c>
      <c r="M129" s="41">
        <v>8</v>
      </c>
      <c r="N129" s="41">
        <v>8</v>
      </c>
      <c r="O129" s="27">
        <f>SUM(C129:N129)</f>
        <v>96</v>
      </c>
    </row>
    <row r="130" spans="1:15" ht="15">
      <c r="A130" s="13" t="s">
        <v>23</v>
      </c>
      <c r="B130" s="14" t="s">
        <v>7</v>
      </c>
      <c r="C130" s="42">
        <v>160413.9</v>
      </c>
      <c r="D130" s="42">
        <v>232895.4</v>
      </c>
      <c r="E130" s="42">
        <v>285336.5</v>
      </c>
      <c r="F130" s="42">
        <v>381092.2</v>
      </c>
      <c r="G130" s="42">
        <v>146348.6</v>
      </c>
      <c r="H130" s="42">
        <v>178063.1</v>
      </c>
      <c r="I130" s="42">
        <v>243982</v>
      </c>
      <c r="J130" s="42">
        <v>161760.2</v>
      </c>
      <c r="K130" s="42">
        <v>255914.2</v>
      </c>
      <c r="L130" s="42">
        <v>243302.9</v>
      </c>
      <c r="M130" s="42">
        <v>332936.2</v>
      </c>
      <c r="N130" s="42">
        <v>179755.5</v>
      </c>
      <c r="O130" s="19">
        <f>SUM(C130:N130)</f>
        <v>2801800.7</v>
      </c>
    </row>
    <row r="131" spans="1:15" ht="15">
      <c r="A131" s="13" t="s">
        <v>23</v>
      </c>
      <c r="B131" s="14" t="s">
        <v>0</v>
      </c>
      <c r="C131" s="42">
        <v>10140.83</v>
      </c>
      <c r="D131" s="42">
        <v>-10072.98</v>
      </c>
      <c r="E131" s="42">
        <v>11652.69</v>
      </c>
      <c r="F131" s="42">
        <v>44896.73</v>
      </c>
      <c r="G131" s="42">
        <v>12573.66</v>
      </c>
      <c r="H131" s="42">
        <v>702.11</v>
      </c>
      <c r="I131" s="42">
        <v>29730.87</v>
      </c>
      <c r="J131" s="42">
        <v>9470.86</v>
      </c>
      <c r="K131" s="42">
        <v>4541.49</v>
      </c>
      <c r="L131" s="42">
        <v>-11000.91</v>
      </c>
      <c r="M131" s="42">
        <v>20300.94</v>
      </c>
      <c r="N131" s="42">
        <v>-5989.7</v>
      </c>
      <c r="O131" s="19">
        <f>SUM(C131:N131)</f>
        <v>116946.59000000001</v>
      </c>
    </row>
    <row r="132" spans="1:15" ht="15">
      <c r="A132" s="13" t="s">
        <v>23</v>
      </c>
      <c r="B132" s="14" t="s">
        <v>8</v>
      </c>
      <c r="C132" s="42">
        <v>40.8904435483871</v>
      </c>
      <c r="D132" s="42">
        <v>-42.06422605790645</v>
      </c>
      <c r="E132" s="42">
        <v>48.55287500000001</v>
      </c>
      <c r="F132" s="42">
        <v>181.03520161290322</v>
      </c>
      <c r="G132" s="42">
        <v>52.390249999999995</v>
      </c>
      <c r="H132" s="42">
        <v>2.8310887096774198</v>
      </c>
      <c r="I132" s="42">
        <v>129.33963167053363</v>
      </c>
      <c r="J132" s="42">
        <v>44.794608108108115</v>
      </c>
      <c r="K132" s="42">
        <v>18.312459677419355</v>
      </c>
      <c r="L132" s="42">
        <v>-45.837125</v>
      </c>
      <c r="M132" s="42">
        <v>81.85862903225807</v>
      </c>
      <c r="N132" s="42">
        <v>-24.957083333333337</v>
      </c>
      <c r="O132" s="19">
        <f>SUM(O131/O129/O215)</f>
        <v>40.590902791076225</v>
      </c>
    </row>
    <row r="133" spans="1:15" ht="15">
      <c r="A133" s="13" t="s">
        <v>23</v>
      </c>
      <c r="B133" s="14" t="s">
        <v>9</v>
      </c>
      <c r="C133" s="45">
        <v>6.321665391839486</v>
      </c>
      <c r="D133" s="45">
        <v>-4.325109040367479</v>
      </c>
      <c r="E133" s="45">
        <v>4.083841359237251</v>
      </c>
      <c r="F133" s="45">
        <v>11.78106767863525</v>
      </c>
      <c r="G133" s="45">
        <v>8.59158201718363</v>
      </c>
      <c r="H133" s="45">
        <v>0.39430404165714295</v>
      </c>
      <c r="I133" s="45">
        <v>12.185681730619471</v>
      </c>
      <c r="J133" s="45">
        <v>5.854876539470154</v>
      </c>
      <c r="K133" s="45">
        <v>1.7746143043254343</v>
      </c>
      <c r="L133" s="45">
        <v>-4.521487413425816</v>
      </c>
      <c r="M133" s="45">
        <v>6.097546617039541</v>
      </c>
      <c r="N133" s="45">
        <v>-3.3321372642283547</v>
      </c>
      <c r="O133" s="20">
        <f>SUM(O131/O130)</f>
        <v>0.0417397961246851</v>
      </c>
    </row>
    <row r="134" spans="1:15" ht="15">
      <c r="A134" s="21"/>
      <c r="B134" s="22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6"/>
      <c r="N134" s="46"/>
      <c r="O134" s="23"/>
    </row>
    <row r="135" spans="1:15" ht="15">
      <c r="A135" s="13" t="s">
        <v>23</v>
      </c>
      <c r="B135" s="24" t="s">
        <v>12</v>
      </c>
      <c r="C135" s="41">
        <v>425</v>
      </c>
      <c r="D135" s="41">
        <v>468</v>
      </c>
      <c r="E135" s="41">
        <v>467</v>
      </c>
      <c r="F135" s="41">
        <v>461</v>
      </c>
      <c r="G135" s="41">
        <v>468</v>
      </c>
      <c r="H135" s="41">
        <v>464</v>
      </c>
      <c r="I135" s="41">
        <v>411</v>
      </c>
      <c r="J135" s="41">
        <v>399</v>
      </c>
      <c r="K135" s="41">
        <v>394</v>
      </c>
      <c r="L135" s="41">
        <v>393</v>
      </c>
      <c r="M135" s="41">
        <v>391</v>
      </c>
      <c r="N135" s="41">
        <v>382</v>
      </c>
      <c r="O135" s="27">
        <f>SUM(C135:N135)</f>
        <v>5123</v>
      </c>
    </row>
    <row r="136" spans="1:15" ht="15">
      <c r="A136" s="13" t="s">
        <v>23</v>
      </c>
      <c r="B136" s="14" t="s">
        <v>7</v>
      </c>
      <c r="C136" s="42">
        <v>21694883.75</v>
      </c>
      <c r="D136" s="42">
        <v>20644816.05</v>
      </c>
      <c r="E136" s="42">
        <v>19948341.75</v>
      </c>
      <c r="F136" s="42">
        <v>17723712.39</v>
      </c>
      <c r="G136" s="42">
        <v>15636097.25</v>
      </c>
      <c r="H136" s="42">
        <v>15248377.22</v>
      </c>
      <c r="I136" s="42">
        <v>15535181.27</v>
      </c>
      <c r="J136" s="42">
        <v>14892639.780000001</v>
      </c>
      <c r="K136" s="42">
        <v>16278791.25</v>
      </c>
      <c r="L136" s="42">
        <v>15378482</v>
      </c>
      <c r="M136" s="42">
        <v>15544280.76</v>
      </c>
      <c r="N136" s="42">
        <v>15661628.11</v>
      </c>
      <c r="O136" s="19">
        <f>SUM(C136:N136)</f>
        <v>204187231.57999998</v>
      </c>
    </row>
    <row r="137" spans="1:15" ht="15">
      <c r="A137" s="13" t="s">
        <v>23</v>
      </c>
      <c r="B137" s="14" t="s">
        <v>0</v>
      </c>
      <c r="C137" s="42">
        <v>998941.15</v>
      </c>
      <c r="D137" s="42">
        <v>957519.19</v>
      </c>
      <c r="E137" s="42">
        <v>1067126</v>
      </c>
      <c r="F137" s="42">
        <v>824186.59</v>
      </c>
      <c r="G137" s="42">
        <v>745794.44</v>
      </c>
      <c r="H137" s="42">
        <v>647952.97</v>
      </c>
      <c r="I137" s="42">
        <v>680449</v>
      </c>
      <c r="J137" s="42">
        <v>736973.86</v>
      </c>
      <c r="K137" s="42">
        <v>716747.79</v>
      </c>
      <c r="L137" s="42">
        <v>777496.03</v>
      </c>
      <c r="M137" s="42">
        <v>766723.69</v>
      </c>
      <c r="N137" s="42">
        <v>792204.63</v>
      </c>
      <c r="O137" s="19">
        <f>SUM(C137:N137)</f>
        <v>9712115.34</v>
      </c>
    </row>
    <row r="138" spans="1:15" ht="15">
      <c r="A138" s="13" t="s">
        <v>23</v>
      </c>
      <c r="B138" s="14" t="s">
        <v>8</v>
      </c>
      <c r="C138" s="42">
        <v>75.82096015180265</v>
      </c>
      <c r="D138" s="42">
        <v>68.35126420535663</v>
      </c>
      <c r="E138" s="42">
        <v>76.16887937187722</v>
      </c>
      <c r="F138" s="42">
        <v>57.671722762577836</v>
      </c>
      <c r="G138" s="42">
        <v>53.11926210826211</v>
      </c>
      <c r="H138" s="42">
        <v>45.04678601223582</v>
      </c>
      <c r="I138" s="42">
        <v>57.61926939556624</v>
      </c>
      <c r="J138" s="42">
        <v>69.88846467520153</v>
      </c>
      <c r="K138" s="42">
        <v>58.68247830358606</v>
      </c>
      <c r="L138" s="42">
        <v>65.94537998303646</v>
      </c>
      <c r="M138" s="42">
        <v>63.25581140169953</v>
      </c>
      <c r="N138" s="42">
        <v>69.12780366492146</v>
      </c>
      <c r="O138" s="19">
        <f>SUM(O137/O135/O215)</f>
        <v>63.16868793142543</v>
      </c>
    </row>
    <row r="139" spans="1:15" ht="15">
      <c r="A139" s="13" t="s">
        <v>23</v>
      </c>
      <c r="B139" s="14" t="s">
        <v>9</v>
      </c>
      <c r="C139" s="45">
        <v>4.6045010497002545</v>
      </c>
      <c r="D139" s="45">
        <v>4.63806113690221</v>
      </c>
      <c r="E139" s="45">
        <v>5.349447153921955</v>
      </c>
      <c r="F139" s="45">
        <v>4.650191629520117</v>
      </c>
      <c r="G139" s="45">
        <v>4.769696862815305</v>
      </c>
      <c r="H139" s="45">
        <v>4.249324112667774</v>
      </c>
      <c r="I139" s="45">
        <v>4.38005188464724</v>
      </c>
      <c r="J139" s="45">
        <v>4.948577759798606</v>
      </c>
      <c r="K139" s="45">
        <v>4.402954611264518</v>
      </c>
      <c r="L139" s="45">
        <v>5.055739766772819</v>
      </c>
      <c r="M139" s="45">
        <v>4.932513133531435</v>
      </c>
      <c r="N139" s="45">
        <v>5.058252082324537</v>
      </c>
      <c r="O139" s="20">
        <f>SUM(O137/O136)</f>
        <v>0.04756475351003924</v>
      </c>
    </row>
    <row r="140" spans="1:15" ht="15">
      <c r="A140" s="21"/>
      <c r="B140" s="22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6"/>
      <c r="N140" s="46"/>
      <c r="O140" s="23"/>
    </row>
    <row r="141" spans="1:15" ht="15" customHeight="1">
      <c r="A141" s="13" t="s">
        <v>23</v>
      </c>
      <c r="B141" s="24" t="s">
        <v>13</v>
      </c>
      <c r="C141" s="41">
        <v>37</v>
      </c>
      <c r="D141" s="41">
        <v>37</v>
      </c>
      <c r="E141" s="41">
        <v>37</v>
      </c>
      <c r="F141" s="41">
        <v>40</v>
      </c>
      <c r="G141" s="41">
        <v>41</v>
      </c>
      <c r="H141" s="41">
        <v>39</v>
      </c>
      <c r="I141" s="41">
        <v>39</v>
      </c>
      <c r="J141" s="41">
        <v>39</v>
      </c>
      <c r="K141" s="41">
        <v>39</v>
      </c>
      <c r="L141" s="41">
        <v>39</v>
      </c>
      <c r="M141" s="41">
        <v>39</v>
      </c>
      <c r="N141" s="41">
        <v>43</v>
      </c>
      <c r="O141" s="27">
        <f>SUM(C141:N141)</f>
        <v>469</v>
      </c>
    </row>
    <row r="142" spans="1:15" ht="15" customHeight="1">
      <c r="A142" s="13" t="s">
        <v>23</v>
      </c>
      <c r="B142" s="14" t="s">
        <v>7</v>
      </c>
      <c r="C142" s="42">
        <v>2241797</v>
      </c>
      <c r="D142" s="42">
        <v>2114249</v>
      </c>
      <c r="E142" s="42">
        <v>2023401.5</v>
      </c>
      <c r="F142" s="42">
        <v>1899720</v>
      </c>
      <c r="G142" s="42">
        <v>1686097</v>
      </c>
      <c r="H142" s="42">
        <v>1608905.5</v>
      </c>
      <c r="I142" s="42">
        <v>1466482.5</v>
      </c>
      <c r="J142" s="42">
        <v>1426800.5</v>
      </c>
      <c r="K142" s="42">
        <v>1582304</v>
      </c>
      <c r="L142" s="42">
        <v>1607690.5</v>
      </c>
      <c r="M142" s="42">
        <v>1755962</v>
      </c>
      <c r="N142" s="42">
        <v>1670501.5</v>
      </c>
      <c r="O142" s="19">
        <f>SUM(C142:N142)</f>
        <v>21083911</v>
      </c>
    </row>
    <row r="143" spans="1:15" ht="15" customHeight="1">
      <c r="A143" s="13" t="s">
        <v>23</v>
      </c>
      <c r="B143" s="14" t="s">
        <v>0</v>
      </c>
      <c r="C143" s="42">
        <v>134355.08</v>
      </c>
      <c r="D143" s="42">
        <v>104470.56</v>
      </c>
      <c r="E143" s="42">
        <v>94660.26</v>
      </c>
      <c r="F143" s="42">
        <v>82564.45</v>
      </c>
      <c r="G143" s="42">
        <v>89074.89</v>
      </c>
      <c r="H143" s="42">
        <v>134534.89</v>
      </c>
      <c r="I143" s="42">
        <v>81445.23</v>
      </c>
      <c r="J143" s="42">
        <v>58261.59</v>
      </c>
      <c r="K143" s="42">
        <v>108825.17</v>
      </c>
      <c r="L143" s="42">
        <v>68776.49</v>
      </c>
      <c r="M143" s="42">
        <v>108818.69</v>
      </c>
      <c r="N143" s="42">
        <v>107029.47</v>
      </c>
      <c r="O143" s="19">
        <f>SUM(C143:N143)</f>
        <v>1172816.77</v>
      </c>
    </row>
    <row r="144" spans="1:15" ht="15" customHeight="1">
      <c r="A144" s="13" t="s">
        <v>23</v>
      </c>
      <c r="B144" s="14" t="s">
        <v>8</v>
      </c>
      <c r="C144" s="42">
        <v>117.13607672188317</v>
      </c>
      <c r="D144" s="42">
        <v>94.32723770541143</v>
      </c>
      <c r="E144" s="42">
        <v>85.2795135135135</v>
      </c>
      <c r="F144" s="42">
        <v>66.58423387096775</v>
      </c>
      <c r="G144" s="42">
        <v>72.41860975609755</v>
      </c>
      <c r="H144" s="42">
        <v>111.27782464846982</v>
      </c>
      <c r="I144" s="42">
        <v>72.68001963233982</v>
      </c>
      <c r="J144" s="42">
        <v>56.52545114345116</v>
      </c>
      <c r="K144" s="42">
        <v>90.01254755996692</v>
      </c>
      <c r="L144" s="42">
        <v>58.78332478632478</v>
      </c>
      <c r="M144" s="42">
        <v>90.00718775847808</v>
      </c>
      <c r="N144" s="42">
        <v>82.96858139534883</v>
      </c>
      <c r="O144" s="19">
        <f>SUM(O143/O141/O215)</f>
        <v>83.32392231815699</v>
      </c>
    </row>
    <row r="145" spans="1:15" ht="15" customHeight="1">
      <c r="A145" s="13" t="s">
        <v>23</v>
      </c>
      <c r="B145" s="14" t="s">
        <v>9</v>
      </c>
      <c r="C145" s="45">
        <v>5.993186715835555</v>
      </c>
      <c r="D145" s="45">
        <v>4.941260939463611</v>
      </c>
      <c r="E145" s="45">
        <v>4.67827368913189</v>
      </c>
      <c r="F145" s="45">
        <v>4.346137851893963</v>
      </c>
      <c r="G145" s="45">
        <v>5.282904245722518</v>
      </c>
      <c r="H145" s="45">
        <v>8.361888874144565</v>
      </c>
      <c r="I145" s="45">
        <v>5.553781241849118</v>
      </c>
      <c r="J145" s="45">
        <v>4.083373253653893</v>
      </c>
      <c r="K145" s="45">
        <v>6.877639821424962</v>
      </c>
      <c r="L145" s="45">
        <v>4.277968302978714</v>
      </c>
      <c r="M145" s="45">
        <v>6.197098228777159</v>
      </c>
      <c r="N145" s="45">
        <v>6.407026273247884</v>
      </c>
      <c r="O145" s="20">
        <f>SUM(O143/O142)</f>
        <v>0.05562614877287236</v>
      </c>
    </row>
    <row r="146" spans="1:15" ht="15">
      <c r="A146" s="21"/>
      <c r="B146" s="22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6"/>
      <c r="N146" s="46"/>
      <c r="O146" s="23"/>
    </row>
    <row r="147" spans="1:15" ht="15">
      <c r="A147" s="13" t="s">
        <v>23</v>
      </c>
      <c r="B147" s="24" t="s">
        <v>14</v>
      </c>
      <c r="C147" s="41">
        <v>572</v>
      </c>
      <c r="D147" s="41">
        <v>599</v>
      </c>
      <c r="E147" s="41">
        <v>599</v>
      </c>
      <c r="F147" s="41">
        <v>598</v>
      </c>
      <c r="G147" s="41">
        <v>586</v>
      </c>
      <c r="H147" s="41">
        <v>583</v>
      </c>
      <c r="I147" s="41">
        <v>557</v>
      </c>
      <c r="J147" s="41">
        <v>559</v>
      </c>
      <c r="K147" s="41">
        <v>565</v>
      </c>
      <c r="L147" s="41">
        <v>568</v>
      </c>
      <c r="M147" s="41">
        <v>570</v>
      </c>
      <c r="N147" s="41">
        <v>559</v>
      </c>
      <c r="O147" s="27">
        <f>SUM(C147:N147)</f>
        <v>6915</v>
      </c>
    </row>
    <row r="148" spans="1:15" ht="15">
      <c r="A148" s="13" t="s">
        <v>23</v>
      </c>
      <c r="B148" s="14" t="s">
        <v>7</v>
      </c>
      <c r="C148" s="42">
        <v>35167286</v>
      </c>
      <c r="D148" s="42">
        <v>33448425</v>
      </c>
      <c r="E148" s="42">
        <v>35066846</v>
      </c>
      <c r="F148" s="42">
        <v>29023320.01</v>
      </c>
      <c r="G148" s="42">
        <v>27817941.82</v>
      </c>
      <c r="H148" s="42">
        <v>28564328</v>
      </c>
      <c r="I148" s="42">
        <v>28123542.96</v>
      </c>
      <c r="J148" s="42">
        <v>24849442</v>
      </c>
      <c r="K148" s="42">
        <v>30896368.6</v>
      </c>
      <c r="L148" s="42">
        <v>29944165</v>
      </c>
      <c r="M148" s="42">
        <v>31966667</v>
      </c>
      <c r="N148" s="42">
        <v>31425071</v>
      </c>
      <c r="O148" s="19">
        <f>SUM(C148:N148)</f>
        <v>366293403.39000005</v>
      </c>
    </row>
    <row r="149" spans="1:15" ht="15">
      <c r="A149" s="13" t="s">
        <v>23</v>
      </c>
      <c r="B149" s="14" t="s">
        <v>0</v>
      </c>
      <c r="C149" s="42">
        <v>1719765.63</v>
      </c>
      <c r="D149" s="42">
        <v>1673467.82</v>
      </c>
      <c r="E149" s="42">
        <v>1544282.2</v>
      </c>
      <c r="F149" s="42">
        <v>1336510.42</v>
      </c>
      <c r="G149" s="42">
        <v>1379221.91</v>
      </c>
      <c r="H149" s="42">
        <v>1270227.06</v>
      </c>
      <c r="I149" s="42">
        <v>1357770.89</v>
      </c>
      <c r="J149" s="42">
        <v>1263889.27</v>
      </c>
      <c r="K149" s="42">
        <v>1499875.61</v>
      </c>
      <c r="L149" s="42">
        <v>1406801.64</v>
      </c>
      <c r="M149" s="42">
        <v>1632510.83</v>
      </c>
      <c r="N149" s="42">
        <v>1493320.01</v>
      </c>
      <c r="O149" s="19">
        <f>SUM(C149:N149)</f>
        <v>17577643.290000003</v>
      </c>
    </row>
    <row r="150" spans="1:15" ht="15">
      <c r="A150" s="13" t="s">
        <v>23</v>
      </c>
      <c r="B150" s="14" t="s">
        <v>8</v>
      </c>
      <c r="C150" s="42">
        <v>96.9865570719603</v>
      </c>
      <c r="D150" s="42">
        <v>93.33305063004042</v>
      </c>
      <c r="E150" s="42">
        <v>85.93668336115749</v>
      </c>
      <c r="F150" s="42">
        <v>72.09571798468012</v>
      </c>
      <c r="G150" s="42">
        <v>78.45403356086462</v>
      </c>
      <c r="H150" s="42">
        <v>70.28313285010789</v>
      </c>
      <c r="I150" s="42">
        <v>84.83699696334774</v>
      </c>
      <c r="J150" s="42">
        <v>85.5506927428323</v>
      </c>
      <c r="K150" s="42">
        <v>85.63377733371395</v>
      </c>
      <c r="L150" s="42">
        <v>82.55878169014086</v>
      </c>
      <c r="M150" s="42">
        <v>92.3888415393322</v>
      </c>
      <c r="N150" s="42">
        <v>89.04710852713178</v>
      </c>
      <c r="O150" s="19">
        <f>SUM(O149/O147/O215)</f>
        <v>84.69949934990544</v>
      </c>
    </row>
    <row r="151" spans="1:15" ht="15">
      <c r="A151" s="13" t="s">
        <v>23</v>
      </c>
      <c r="B151" s="14" t="s">
        <v>9</v>
      </c>
      <c r="C151" s="45">
        <v>4.890242681792392</v>
      </c>
      <c r="D151" s="45">
        <v>5.003128906667504</v>
      </c>
      <c r="E151" s="45">
        <v>4.403824056489141</v>
      </c>
      <c r="F151" s="45">
        <v>4.60495360124033</v>
      </c>
      <c r="G151" s="45">
        <v>4.958030033006949</v>
      </c>
      <c r="H151" s="45">
        <v>4.446899853551605</v>
      </c>
      <c r="I151" s="45">
        <v>4.827879943615753</v>
      </c>
      <c r="J151" s="45">
        <v>5.08618773009068</v>
      </c>
      <c r="K151" s="45">
        <v>4.85453688560668</v>
      </c>
      <c r="L151" s="45">
        <v>4.698082714946302</v>
      </c>
      <c r="M151" s="45">
        <v>5.106915994714119</v>
      </c>
      <c r="N151" s="45">
        <v>4.75200202411635</v>
      </c>
      <c r="O151" s="20">
        <f>SUM(O149/O148)</f>
        <v>0.047987878371057446</v>
      </c>
    </row>
    <row r="152" spans="1:15" ht="15">
      <c r="A152" s="21"/>
      <c r="B152" s="22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6"/>
      <c r="N152" s="46"/>
      <c r="O152" s="23"/>
    </row>
    <row r="153" spans="1:15" ht="15">
      <c r="A153" s="13" t="s">
        <v>23</v>
      </c>
      <c r="B153" s="24" t="s">
        <v>38</v>
      </c>
      <c r="C153" s="41">
        <v>0</v>
      </c>
      <c r="D153" s="41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27">
        <f>SUM(C153:N153)</f>
        <v>0</v>
      </c>
    </row>
    <row r="154" spans="1:15" ht="15">
      <c r="A154" s="13" t="s">
        <v>23</v>
      </c>
      <c r="B154" s="14" t="s">
        <v>7</v>
      </c>
      <c r="C154" s="42">
        <v>0</v>
      </c>
      <c r="D154" s="42">
        <v>0</v>
      </c>
      <c r="E154" s="42">
        <v>0</v>
      </c>
      <c r="F154" s="42">
        <v>0</v>
      </c>
      <c r="G154" s="42">
        <v>0</v>
      </c>
      <c r="H154" s="42">
        <v>0</v>
      </c>
      <c r="I154" s="42">
        <v>0</v>
      </c>
      <c r="J154" s="42">
        <v>0</v>
      </c>
      <c r="K154" s="42">
        <v>0</v>
      </c>
      <c r="L154" s="42">
        <v>0</v>
      </c>
      <c r="M154" s="42">
        <v>0</v>
      </c>
      <c r="N154" s="42">
        <v>0</v>
      </c>
      <c r="O154" s="19">
        <f>SUM(C154:N154)</f>
        <v>0</v>
      </c>
    </row>
    <row r="155" spans="1:15" ht="15">
      <c r="A155" s="13" t="s">
        <v>23</v>
      </c>
      <c r="B155" s="14" t="s">
        <v>0</v>
      </c>
      <c r="C155" s="42">
        <v>0</v>
      </c>
      <c r="D155" s="42">
        <v>0</v>
      </c>
      <c r="E155" s="42">
        <v>0</v>
      </c>
      <c r="F155" s="42">
        <v>0</v>
      </c>
      <c r="G155" s="42">
        <v>0</v>
      </c>
      <c r="H155" s="42">
        <v>0</v>
      </c>
      <c r="I155" s="42">
        <v>0</v>
      </c>
      <c r="J155" s="42">
        <v>0</v>
      </c>
      <c r="K155" s="42">
        <v>0</v>
      </c>
      <c r="L155" s="42">
        <v>0</v>
      </c>
      <c r="M155" s="42">
        <v>0</v>
      </c>
      <c r="N155" s="42">
        <v>0</v>
      </c>
      <c r="O155" s="19">
        <f>SUM(C155:N155)</f>
        <v>0</v>
      </c>
    </row>
    <row r="156" spans="1:15" ht="15">
      <c r="A156" s="13" t="s">
        <v>23</v>
      </c>
      <c r="B156" s="14" t="s">
        <v>8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ht="15">
      <c r="A157" s="13" t="s">
        <v>23</v>
      </c>
      <c r="B157" s="14" t="s">
        <v>9</v>
      </c>
      <c r="C157" s="45">
        <v>0</v>
      </c>
      <c r="D157" s="45">
        <v>0</v>
      </c>
      <c r="E157" s="45">
        <v>0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7">
        <v>0</v>
      </c>
    </row>
    <row r="158" spans="1:15" ht="15">
      <c r="A158" s="21"/>
      <c r="B158" s="22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6"/>
      <c r="N158" s="46"/>
      <c r="O158" s="23"/>
    </row>
    <row r="159" spans="1:15" ht="15">
      <c r="A159" s="13" t="s">
        <v>23</v>
      </c>
      <c r="B159" s="24" t="s">
        <v>15</v>
      </c>
      <c r="C159" s="41">
        <v>41</v>
      </c>
      <c r="D159" s="41">
        <v>46</v>
      </c>
      <c r="E159" s="41">
        <v>46</v>
      </c>
      <c r="F159" s="41">
        <v>46</v>
      </c>
      <c r="G159" s="41">
        <v>46</v>
      </c>
      <c r="H159" s="41">
        <v>46</v>
      </c>
      <c r="I159" s="41">
        <v>42</v>
      </c>
      <c r="J159" s="41">
        <v>41</v>
      </c>
      <c r="K159" s="41">
        <v>41</v>
      </c>
      <c r="L159" s="41">
        <v>40</v>
      </c>
      <c r="M159" s="41">
        <v>40</v>
      </c>
      <c r="N159" s="41">
        <v>41</v>
      </c>
      <c r="O159" s="27">
        <f>SUM(C159:N159)</f>
        <v>516</v>
      </c>
    </row>
    <row r="160" spans="1:15" ht="15">
      <c r="A160" s="13" t="s">
        <v>23</v>
      </c>
      <c r="B160" s="14" t="s">
        <v>7</v>
      </c>
      <c r="C160" s="42">
        <v>5226720</v>
      </c>
      <c r="D160" s="42">
        <v>5231695</v>
      </c>
      <c r="E160" s="42">
        <v>5861885</v>
      </c>
      <c r="F160" s="42">
        <v>4730610</v>
      </c>
      <c r="G160" s="42">
        <v>4205965</v>
      </c>
      <c r="H160" s="42">
        <v>5350185</v>
      </c>
      <c r="I160" s="42">
        <v>4193945</v>
      </c>
      <c r="J160" s="42">
        <v>4252165</v>
      </c>
      <c r="K160" s="42">
        <v>4088680</v>
      </c>
      <c r="L160" s="42">
        <v>3372860</v>
      </c>
      <c r="M160" s="42">
        <v>3659130</v>
      </c>
      <c r="N160" s="42">
        <v>3985990</v>
      </c>
      <c r="O160" s="19">
        <f>SUM(C160:N160)</f>
        <v>54159830</v>
      </c>
    </row>
    <row r="161" spans="1:15" ht="15">
      <c r="A161" s="13" t="s">
        <v>23</v>
      </c>
      <c r="B161" s="14" t="s">
        <v>0</v>
      </c>
      <c r="C161" s="42">
        <v>338473.03</v>
      </c>
      <c r="D161" s="42">
        <v>192631.01</v>
      </c>
      <c r="E161" s="42">
        <v>219929.63</v>
      </c>
      <c r="F161" s="42">
        <v>273174.69</v>
      </c>
      <c r="G161" s="42">
        <v>198555.99</v>
      </c>
      <c r="H161" s="42">
        <v>248777</v>
      </c>
      <c r="I161" s="42">
        <v>239899.54</v>
      </c>
      <c r="J161" s="42">
        <v>151315.33</v>
      </c>
      <c r="K161" s="42">
        <v>188789.53</v>
      </c>
      <c r="L161" s="42">
        <v>235099.6</v>
      </c>
      <c r="M161" s="42">
        <v>225861.54</v>
      </c>
      <c r="N161" s="42">
        <v>252463.26</v>
      </c>
      <c r="O161" s="19">
        <f>SUM(C161:N161)</f>
        <v>2764970.1500000004</v>
      </c>
    </row>
    <row r="162" spans="1:15" ht="15">
      <c r="A162" s="13" t="s">
        <v>23</v>
      </c>
      <c r="B162" s="14" t="s">
        <v>8</v>
      </c>
      <c r="C162" s="42">
        <v>266.30450826121165</v>
      </c>
      <c r="D162" s="42">
        <v>139.89857412607728</v>
      </c>
      <c r="E162" s="42">
        <v>159.36929710144926</v>
      </c>
      <c r="F162" s="42">
        <v>191.5671037868163</v>
      </c>
      <c r="G162" s="42">
        <v>143.88115217391305</v>
      </c>
      <c r="H162" s="42">
        <v>174.4579242636746</v>
      </c>
      <c r="I162" s="42">
        <v>198.78980775604904</v>
      </c>
      <c r="J162" s="42">
        <v>139.6449980224127</v>
      </c>
      <c r="K162" s="42">
        <v>148.5362155782848</v>
      </c>
      <c r="L162" s="42">
        <v>195.91633333333334</v>
      </c>
      <c r="M162" s="42">
        <v>182.14640322580647</v>
      </c>
      <c r="N162" s="42">
        <v>205.2546829268293</v>
      </c>
      <c r="O162" s="19">
        <f>SUM(O161/O159/O215)</f>
        <v>178.54723386299472</v>
      </c>
    </row>
    <row r="163" spans="1:15" ht="15">
      <c r="A163" s="13" t="s">
        <v>23</v>
      </c>
      <c r="B163" s="14" t="s">
        <v>9</v>
      </c>
      <c r="C163" s="45">
        <v>6.475820973765574</v>
      </c>
      <c r="D163" s="45">
        <v>3.682000001911427</v>
      </c>
      <c r="E163" s="45">
        <v>3.7518584892061178</v>
      </c>
      <c r="F163" s="45">
        <v>5.774618706678421</v>
      </c>
      <c r="G163" s="45">
        <v>4.720818884607932</v>
      </c>
      <c r="H163" s="45">
        <v>4.64987659305239</v>
      </c>
      <c r="I163" s="45">
        <v>5.720140345188123</v>
      </c>
      <c r="J163" s="45">
        <v>3.558547939696602</v>
      </c>
      <c r="K163" s="45">
        <v>4.617371132003483</v>
      </c>
      <c r="L163" s="45">
        <v>6.970333782012893</v>
      </c>
      <c r="M163" s="45">
        <v>6.172547572783696</v>
      </c>
      <c r="N163" s="45">
        <v>6.333765513711776</v>
      </c>
      <c r="O163" s="20">
        <f>SUM(O161/O160)</f>
        <v>0.05105204632289282</v>
      </c>
    </row>
    <row r="164" spans="1:15" ht="15">
      <c r="A164" s="21"/>
      <c r="B164" s="22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6"/>
      <c r="N164" s="46"/>
      <c r="O164" s="20"/>
    </row>
    <row r="165" spans="1:15" ht="15">
      <c r="A165" s="13" t="s">
        <v>23</v>
      </c>
      <c r="B165" s="24" t="s">
        <v>41</v>
      </c>
      <c r="C165" s="41">
        <v>4</v>
      </c>
      <c r="D165" s="41">
        <v>4</v>
      </c>
      <c r="E165" s="41">
        <v>4</v>
      </c>
      <c r="F165" s="41">
        <v>4</v>
      </c>
      <c r="G165" s="41">
        <v>4</v>
      </c>
      <c r="H165" s="41">
        <v>4</v>
      </c>
      <c r="I165" s="41">
        <v>4</v>
      </c>
      <c r="J165" s="41">
        <v>4</v>
      </c>
      <c r="K165" s="41">
        <v>4</v>
      </c>
      <c r="L165" s="41">
        <v>4</v>
      </c>
      <c r="M165" s="41">
        <v>4</v>
      </c>
      <c r="N165" s="41">
        <v>4</v>
      </c>
      <c r="O165" s="27">
        <f>SUM(C165:N165)</f>
        <v>48</v>
      </c>
    </row>
    <row r="166" spans="1:15" ht="15">
      <c r="A166" s="13" t="s">
        <v>23</v>
      </c>
      <c r="B166" s="14" t="s">
        <v>7</v>
      </c>
      <c r="C166" s="42">
        <v>705270</v>
      </c>
      <c r="D166" s="42">
        <v>949505</v>
      </c>
      <c r="E166" s="42">
        <v>727470</v>
      </c>
      <c r="F166" s="42">
        <v>1247240</v>
      </c>
      <c r="G166" s="42">
        <v>390640</v>
      </c>
      <c r="H166" s="42">
        <v>582365</v>
      </c>
      <c r="I166" s="42">
        <v>665050</v>
      </c>
      <c r="J166" s="42">
        <v>598285</v>
      </c>
      <c r="K166" s="42">
        <v>953720</v>
      </c>
      <c r="L166" s="42">
        <v>1196795</v>
      </c>
      <c r="M166" s="42">
        <v>908060</v>
      </c>
      <c r="N166" s="42">
        <v>1594780</v>
      </c>
      <c r="O166" s="19">
        <f>SUM(C166:N166)</f>
        <v>10519180</v>
      </c>
    </row>
    <row r="167" spans="1:15" ht="15">
      <c r="A167" s="13" t="s">
        <v>23</v>
      </c>
      <c r="B167" s="14" t="s">
        <v>0</v>
      </c>
      <c r="C167" s="42">
        <v>74580.86</v>
      </c>
      <c r="D167" s="42">
        <v>-12278.29</v>
      </c>
      <c r="E167" s="42">
        <v>65503.91</v>
      </c>
      <c r="F167" s="42">
        <v>-21359</v>
      </c>
      <c r="G167" s="42">
        <v>30723.25</v>
      </c>
      <c r="H167" s="42">
        <v>975.39</v>
      </c>
      <c r="I167" s="42">
        <v>91762.4</v>
      </c>
      <c r="J167" s="42">
        <v>3160.81</v>
      </c>
      <c r="K167" s="42">
        <v>-34441.8</v>
      </c>
      <c r="L167" s="42">
        <v>32018</v>
      </c>
      <c r="M167" s="42">
        <v>42387.23</v>
      </c>
      <c r="N167" s="42">
        <v>96682.75</v>
      </c>
      <c r="O167" s="19">
        <f>SUM(C167:N167)</f>
        <v>369715.51</v>
      </c>
    </row>
    <row r="168" spans="1:15" ht="15">
      <c r="A168" s="13" t="s">
        <v>23</v>
      </c>
      <c r="B168" s="14" t="s">
        <v>8</v>
      </c>
      <c r="C168" s="42">
        <v>601.4585483870968</v>
      </c>
      <c r="D168" s="42">
        <v>-102.54696547884187</v>
      </c>
      <c r="E168" s="42">
        <v>545.8659166666666</v>
      </c>
      <c r="F168" s="42">
        <v>-172.25</v>
      </c>
      <c r="G168" s="42">
        <v>256.02708333333334</v>
      </c>
      <c r="H168" s="42">
        <v>7.866048387096774</v>
      </c>
      <c r="I168" s="42">
        <v>798.3967517401392</v>
      </c>
      <c r="J168" s="42">
        <v>29.899554054054057</v>
      </c>
      <c r="K168" s="42">
        <v>-277.7564516129032</v>
      </c>
      <c r="L168" s="42">
        <v>266.81666666666666</v>
      </c>
      <c r="M168" s="42">
        <v>341.8325</v>
      </c>
      <c r="N168" s="42">
        <v>805.6895833333333</v>
      </c>
      <c r="O168" s="19">
        <f>SUM(O167/O165/O215)</f>
        <v>256.64854916698584</v>
      </c>
    </row>
    <row r="169" spans="1:15" ht="15">
      <c r="A169" s="13" t="s">
        <v>23</v>
      </c>
      <c r="B169" s="14" t="s">
        <v>9</v>
      </c>
      <c r="C169" s="45">
        <v>10.574795468402172</v>
      </c>
      <c r="D169" s="45">
        <v>-1.293125365321931</v>
      </c>
      <c r="E169" s="45">
        <v>9.004345196365486</v>
      </c>
      <c r="F169" s="45">
        <v>-1.7125012026554631</v>
      </c>
      <c r="G169" s="45">
        <v>7.864849989760394</v>
      </c>
      <c r="H169" s="45">
        <v>0.16748774394065577</v>
      </c>
      <c r="I169" s="45">
        <v>13.797819712803548</v>
      </c>
      <c r="J169" s="45">
        <v>0.5283117577743048</v>
      </c>
      <c r="K169" s="45">
        <v>-3.611311496036573</v>
      </c>
      <c r="L169" s="45">
        <v>2.6753119790774527</v>
      </c>
      <c r="M169" s="45">
        <v>4.667888685769663</v>
      </c>
      <c r="N169" s="45">
        <v>6.062450620148233</v>
      </c>
      <c r="O169" s="20">
        <f>SUM(O167/O166)</f>
        <v>0.035146799465357564</v>
      </c>
    </row>
    <row r="170" spans="1:15" ht="15">
      <c r="A170" s="21"/>
      <c r="B170" s="22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6"/>
      <c r="N170" s="46"/>
      <c r="O170" s="20"/>
    </row>
    <row r="171" spans="1:15" ht="15">
      <c r="A171" s="13" t="s">
        <v>23</v>
      </c>
      <c r="B171" s="24" t="s">
        <v>39</v>
      </c>
      <c r="C171" s="41">
        <v>547</v>
      </c>
      <c r="D171" s="41">
        <v>571</v>
      </c>
      <c r="E171" s="41">
        <v>567</v>
      </c>
      <c r="F171" s="41">
        <v>581</v>
      </c>
      <c r="G171" s="41">
        <v>588</v>
      </c>
      <c r="H171" s="41">
        <v>588</v>
      </c>
      <c r="I171" s="41">
        <v>569</v>
      </c>
      <c r="J171" s="41">
        <v>574</v>
      </c>
      <c r="K171" s="41">
        <v>579</v>
      </c>
      <c r="L171" s="41">
        <v>580</v>
      </c>
      <c r="M171" s="41">
        <v>575</v>
      </c>
      <c r="N171" s="41">
        <v>586</v>
      </c>
      <c r="O171" s="27">
        <f>SUM(C171:N171)</f>
        <v>6905</v>
      </c>
    </row>
    <row r="172" spans="1:15" ht="15">
      <c r="A172" s="13" t="s">
        <v>23</v>
      </c>
      <c r="B172" s="14" t="s">
        <v>7</v>
      </c>
      <c r="C172" s="42">
        <v>33933561.14</v>
      </c>
      <c r="D172" s="42">
        <v>32820165.76</v>
      </c>
      <c r="E172" s="42">
        <v>31556300.810000002</v>
      </c>
      <c r="F172" s="42">
        <v>30260198.95</v>
      </c>
      <c r="G172" s="42">
        <v>27010557.400000002</v>
      </c>
      <c r="H172" s="42">
        <v>25144245.7</v>
      </c>
      <c r="I172" s="42">
        <v>29080327.01</v>
      </c>
      <c r="J172" s="42">
        <v>25054961.38</v>
      </c>
      <c r="K172" s="42">
        <v>28551484.86</v>
      </c>
      <c r="L172" s="42">
        <v>28535481.740000002</v>
      </c>
      <c r="M172" s="42">
        <v>32364497.23</v>
      </c>
      <c r="N172" s="42">
        <v>30496607.72</v>
      </c>
      <c r="O172" s="19">
        <f>SUM(C172:N172)</f>
        <v>354808389.70000005</v>
      </c>
    </row>
    <row r="173" spans="1:15" ht="15">
      <c r="A173" s="13" t="s">
        <v>23</v>
      </c>
      <c r="B173" s="14" t="s">
        <v>0</v>
      </c>
      <c r="C173" s="42">
        <v>1851071.46</v>
      </c>
      <c r="D173" s="42">
        <v>1716636.58</v>
      </c>
      <c r="E173" s="42">
        <v>1510874</v>
      </c>
      <c r="F173" s="42">
        <v>1359879.79</v>
      </c>
      <c r="G173" s="42">
        <v>1353839.81</v>
      </c>
      <c r="H173" s="42">
        <v>1241894.03</v>
      </c>
      <c r="I173" s="42">
        <v>1294067.55</v>
      </c>
      <c r="J173" s="42">
        <v>1266131.53</v>
      </c>
      <c r="K173" s="42">
        <v>1231498.8</v>
      </c>
      <c r="L173" s="42">
        <v>1299931.54</v>
      </c>
      <c r="M173" s="42">
        <v>1345551.02</v>
      </c>
      <c r="N173" s="42">
        <v>1492435.26</v>
      </c>
      <c r="O173" s="19">
        <f>SUM(C173:N173)</f>
        <v>16963811.37</v>
      </c>
    </row>
    <row r="174" spans="1:15" ht="15">
      <c r="A174" s="13" t="s">
        <v>23</v>
      </c>
      <c r="B174" s="14" t="s">
        <v>8</v>
      </c>
      <c r="C174" s="42">
        <v>109.16267382202041</v>
      </c>
      <c r="D174" s="42">
        <v>100.43548301537956</v>
      </c>
      <c r="E174" s="42">
        <v>88.82269253380365</v>
      </c>
      <c r="F174" s="42">
        <v>75.50273666092943</v>
      </c>
      <c r="G174" s="42">
        <v>76.74828854875283</v>
      </c>
      <c r="H174" s="42">
        <v>68.13111860873383</v>
      </c>
      <c r="I174" s="42">
        <v>79.1514124996432</v>
      </c>
      <c r="J174" s="42">
        <v>83.46285629531971</v>
      </c>
      <c r="K174" s="42">
        <v>68.610997827177</v>
      </c>
      <c r="L174" s="42">
        <v>74.70870919540229</v>
      </c>
      <c r="M174" s="42">
        <v>75.48673323983171</v>
      </c>
      <c r="N174" s="42">
        <v>84.89392832764504</v>
      </c>
      <c r="O174" s="19">
        <f>SUM(O173/O171/O215)</f>
        <v>81.86007393051901</v>
      </c>
    </row>
    <row r="175" spans="1:15" ht="15">
      <c r="A175" s="13" t="s">
        <v>23</v>
      </c>
      <c r="B175" s="14" t="s">
        <v>9</v>
      </c>
      <c r="C175" s="45">
        <v>5.454987327628296</v>
      </c>
      <c r="D175" s="45">
        <v>5.230432388894797</v>
      </c>
      <c r="E175" s="45">
        <v>4.787867909793828</v>
      </c>
      <c r="F175" s="45">
        <v>4.493955219022114</v>
      </c>
      <c r="G175" s="45">
        <v>5.012261649957657</v>
      </c>
      <c r="H175" s="45">
        <v>4.939078486653509</v>
      </c>
      <c r="I175" s="45">
        <v>4.4499759220554935</v>
      </c>
      <c r="J175" s="45">
        <v>5.053416410414759</v>
      </c>
      <c r="K175" s="45">
        <v>4.31325658206065</v>
      </c>
      <c r="L175" s="45">
        <v>4.555491832394066</v>
      </c>
      <c r="M175" s="45">
        <v>4.157490877852268</v>
      </c>
      <c r="N175" s="45">
        <v>4.89377465750476</v>
      </c>
      <c r="O175" s="20">
        <f>SUM(O173/O172)</f>
        <v>0.04781119010275759</v>
      </c>
    </row>
    <row r="176" spans="1:15" ht="15">
      <c r="A176" s="21"/>
      <c r="B176" s="22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6"/>
      <c r="N176" s="46"/>
      <c r="O176" s="20"/>
    </row>
    <row r="177" spans="1:15" ht="15">
      <c r="A177" s="13" t="s">
        <v>23</v>
      </c>
      <c r="B177" s="24" t="s">
        <v>16</v>
      </c>
      <c r="C177" s="41">
        <v>73</v>
      </c>
      <c r="D177" s="41">
        <v>80</v>
      </c>
      <c r="E177" s="41">
        <v>83</v>
      </c>
      <c r="F177" s="41">
        <v>83</v>
      </c>
      <c r="G177" s="41">
        <v>83</v>
      </c>
      <c r="H177" s="41">
        <v>74</v>
      </c>
      <c r="I177" s="41">
        <v>71</v>
      </c>
      <c r="J177" s="41">
        <v>69</v>
      </c>
      <c r="K177" s="41">
        <v>69</v>
      </c>
      <c r="L177" s="41">
        <v>68</v>
      </c>
      <c r="M177" s="41">
        <v>70</v>
      </c>
      <c r="N177" s="41">
        <v>70</v>
      </c>
      <c r="O177" s="27">
        <f>SUM(C177:N177)</f>
        <v>893</v>
      </c>
    </row>
    <row r="178" spans="1:15" ht="15">
      <c r="A178" s="13" t="s">
        <v>23</v>
      </c>
      <c r="B178" s="14" t="s">
        <v>0</v>
      </c>
      <c r="C178" s="42">
        <v>979080.97</v>
      </c>
      <c r="D178" s="42">
        <v>938020.91</v>
      </c>
      <c r="E178" s="42">
        <v>890534.12</v>
      </c>
      <c r="F178" s="42">
        <v>826156.9</v>
      </c>
      <c r="G178" s="42">
        <v>791385.79</v>
      </c>
      <c r="H178" s="42">
        <v>814252.16</v>
      </c>
      <c r="I178" s="42">
        <v>761460.74</v>
      </c>
      <c r="J178" s="42">
        <v>791665.25</v>
      </c>
      <c r="K178" s="42">
        <v>822637.33</v>
      </c>
      <c r="L178" s="42">
        <v>874025.53</v>
      </c>
      <c r="M178" s="42">
        <v>859386.45</v>
      </c>
      <c r="N178" s="42">
        <v>957138.95</v>
      </c>
      <c r="O178" s="19">
        <f>SUM(C178:N178)</f>
        <v>10305745.099999998</v>
      </c>
    </row>
    <row r="179" spans="1:15" ht="15">
      <c r="A179" s="13" t="s">
        <v>23</v>
      </c>
      <c r="B179" s="14" t="s">
        <v>8</v>
      </c>
      <c r="C179" s="42">
        <v>432.64735749005746</v>
      </c>
      <c r="D179" s="42">
        <v>391.7125180957683</v>
      </c>
      <c r="E179" s="42">
        <v>357.64422489959844</v>
      </c>
      <c r="F179" s="42">
        <v>321.0870190439176</v>
      </c>
      <c r="G179" s="42">
        <v>317.8256184738956</v>
      </c>
      <c r="H179" s="42">
        <v>354.948631211857</v>
      </c>
      <c r="I179" s="42">
        <v>373.25287082121497</v>
      </c>
      <c r="J179" s="42">
        <v>434.1290050920486</v>
      </c>
      <c r="K179" s="42">
        <v>384.5896820944367</v>
      </c>
      <c r="L179" s="42">
        <v>428.44388725490194</v>
      </c>
      <c r="M179" s="42">
        <v>396.0306221198157</v>
      </c>
      <c r="N179" s="42">
        <v>455.78045238095234</v>
      </c>
      <c r="O179" s="29">
        <f>SUM(O178/O177/O215)</f>
        <v>384.5389343388703</v>
      </c>
    </row>
    <row r="180" spans="1:15" ht="15">
      <c r="A180" s="13"/>
      <c r="B180" s="22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6"/>
      <c r="N180" s="46"/>
      <c r="O180" s="23"/>
    </row>
    <row r="181" spans="1:15" ht="15">
      <c r="A181" s="13" t="s">
        <v>23</v>
      </c>
      <c r="B181" s="24" t="s">
        <v>17</v>
      </c>
      <c r="C181" s="41">
        <v>35</v>
      </c>
      <c r="D181" s="41">
        <v>35</v>
      </c>
      <c r="E181" s="41">
        <v>39</v>
      </c>
      <c r="F181" s="41">
        <v>38</v>
      </c>
      <c r="G181" s="41">
        <v>37</v>
      </c>
      <c r="H181" s="41">
        <v>35</v>
      </c>
      <c r="I181" s="41">
        <v>34</v>
      </c>
      <c r="J181" s="41">
        <v>33</v>
      </c>
      <c r="K181" s="41">
        <v>33</v>
      </c>
      <c r="L181" s="41">
        <v>31</v>
      </c>
      <c r="M181" s="41">
        <v>33</v>
      </c>
      <c r="N181" s="41">
        <v>32</v>
      </c>
      <c r="O181" s="27">
        <f>SUM(C181:N181)</f>
        <v>415</v>
      </c>
    </row>
    <row r="182" spans="1:15" ht="15">
      <c r="A182" s="13" t="s">
        <v>23</v>
      </c>
      <c r="B182" s="24" t="s">
        <v>18</v>
      </c>
      <c r="C182" s="42">
        <v>2228205</v>
      </c>
      <c r="D182" s="42">
        <v>2361799.75</v>
      </c>
      <c r="E182" s="42">
        <v>2321743.75</v>
      </c>
      <c r="F182" s="42">
        <v>2116771.25</v>
      </c>
      <c r="G182" s="42">
        <v>2170677.25</v>
      </c>
      <c r="H182" s="42">
        <v>2061956.55</v>
      </c>
      <c r="I182" s="42">
        <v>1910145.25</v>
      </c>
      <c r="J182" s="42">
        <v>1922101.25</v>
      </c>
      <c r="K182" s="42">
        <v>2185605</v>
      </c>
      <c r="L182" s="42">
        <v>2099018</v>
      </c>
      <c r="M182" s="42">
        <v>2269103.5</v>
      </c>
      <c r="N182" s="42">
        <v>2340462.5</v>
      </c>
      <c r="O182" s="19">
        <f>SUM(C182:N182)</f>
        <v>25987589.05</v>
      </c>
    </row>
    <row r="183" spans="1:15" ht="15">
      <c r="A183" s="13" t="s">
        <v>23</v>
      </c>
      <c r="B183" s="14" t="s">
        <v>0</v>
      </c>
      <c r="C183" s="42">
        <v>410649</v>
      </c>
      <c r="D183" s="42">
        <v>408639</v>
      </c>
      <c r="E183" s="42">
        <v>374349.5</v>
      </c>
      <c r="F183" s="42">
        <v>363121</v>
      </c>
      <c r="G183" s="42">
        <v>398021.75</v>
      </c>
      <c r="H183" s="42">
        <v>365195.81</v>
      </c>
      <c r="I183" s="42">
        <v>329911.5</v>
      </c>
      <c r="J183" s="42">
        <v>258164.75</v>
      </c>
      <c r="K183" s="42">
        <v>330832.5</v>
      </c>
      <c r="L183" s="42">
        <v>379071</v>
      </c>
      <c r="M183" s="42">
        <v>361094.25</v>
      </c>
      <c r="N183" s="42">
        <v>415462</v>
      </c>
      <c r="O183" s="19">
        <f>SUM(C183:N183)</f>
        <v>4394512.0600000005</v>
      </c>
    </row>
    <row r="184" spans="1:15" ht="15">
      <c r="A184" s="13" t="s">
        <v>23</v>
      </c>
      <c r="B184" s="14" t="s">
        <v>8</v>
      </c>
      <c r="C184" s="42">
        <v>378.47834101382483</v>
      </c>
      <c r="D184" s="42">
        <v>390.0467706013363</v>
      </c>
      <c r="E184" s="42">
        <v>319.9568376068376</v>
      </c>
      <c r="F184" s="42">
        <v>308.25212224108657</v>
      </c>
      <c r="G184" s="42">
        <v>358.5781531531532</v>
      </c>
      <c r="H184" s="42">
        <v>336.586</v>
      </c>
      <c r="I184" s="42">
        <v>337.70113962058144</v>
      </c>
      <c r="J184" s="42">
        <v>296.0119983619984</v>
      </c>
      <c r="K184" s="42">
        <v>323.3944281524927</v>
      </c>
      <c r="L184" s="42">
        <v>407.6032258064517</v>
      </c>
      <c r="M184" s="42">
        <v>352.97580645161287</v>
      </c>
      <c r="N184" s="42">
        <v>432.7729166666667</v>
      </c>
      <c r="O184" s="19">
        <f>SUM(O183/O181/O215)</f>
        <v>352.83766937839454</v>
      </c>
    </row>
    <row r="185" spans="1:15" ht="15">
      <c r="A185" s="13" t="s">
        <v>23</v>
      </c>
      <c r="B185" s="14" t="s">
        <v>9</v>
      </c>
      <c r="C185" s="20">
        <v>0.18429587941863518</v>
      </c>
      <c r="D185" s="20">
        <v>0.17302017243417864</v>
      </c>
      <c r="E185" s="20">
        <v>0.16123635521792617</v>
      </c>
      <c r="F185" s="20">
        <v>0.1715447524147921</v>
      </c>
      <c r="G185" s="20">
        <v>0.1833629343100178</v>
      </c>
      <c r="H185" s="20">
        <v>0.17711130236958678</v>
      </c>
      <c r="I185" s="20">
        <v>0.17271539952262793</v>
      </c>
      <c r="J185" s="20">
        <v>0.13431381411359053</v>
      </c>
      <c r="K185" s="20">
        <v>0.15136884295195152</v>
      </c>
      <c r="L185" s="20">
        <v>0.1805944494044358</v>
      </c>
      <c r="M185" s="20">
        <v>0.15913520471851547</v>
      </c>
      <c r="N185" s="20">
        <v>0.1775127779231669</v>
      </c>
      <c r="O185" s="20">
        <f>SUM(O183/O182)</f>
        <v>0.16910041372229564</v>
      </c>
    </row>
    <row r="186" spans="1:15" ht="15">
      <c r="A186" s="21"/>
      <c r="B186" s="22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6"/>
      <c r="N186" s="46"/>
      <c r="O186" s="23"/>
    </row>
    <row r="187" spans="1:15" ht="15">
      <c r="A187" s="13" t="s">
        <v>23</v>
      </c>
      <c r="B187" s="24" t="s">
        <v>42</v>
      </c>
      <c r="C187" s="41">
        <v>6</v>
      </c>
      <c r="D187" s="41">
        <v>6</v>
      </c>
      <c r="E187" s="41">
        <v>5</v>
      </c>
      <c r="F187" s="41">
        <v>5</v>
      </c>
      <c r="G187" s="41">
        <v>5</v>
      </c>
      <c r="H187" s="41">
        <v>5</v>
      </c>
      <c r="I187" s="41">
        <v>5</v>
      </c>
      <c r="J187" s="41">
        <v>5</v>
      </c>
      <c r="K187" s="41">
        <v>4</v>
      </c>
      <c r="L187" s="41">
        <v>4</v>
      </c>
      <c r="M187" s="41">
        <v>4</v>
      </c>
      <c r="N187" s="41">
        <v>4</v>
      </c>
      <c r="O187" s="27">
        <f>SUM(C187:N187)</f>
        <v>58</v>
      </c>
    </row>
    <row r="188" spans="1:15" ht="15">
      <c r="A188" s="13" t="s">
        <v>23</v>
      </c>
      <c r="B188" s="24" t="s">
        <v>43</v>
      </c>
      <c r="C188" s="42">
        <v>796582.5</v>
      </c>
      <c r="D188" s="42">
        <v>756585</v>
      </c>
      <c r="E188" s="42">
        <v>677688.25</v>
      </c>
      <c r="F188" s="42">
        <v>608139.25</v>
      </c>
      <c r="G188" s="42">
        <v>653770.5</v>
      </c>
      <c r="H188" s="42">
        <v>681016.5</v>
      </c>
      <c r="I188" s="42">
        <v>654675.5</v>
      </c>
      <c r="J188" s="42">
        <v>634788</v>
      </c>
      <c r="K188" s="42">
        <v>670754</v>
      </c>
      <c r="L188" s="42">
        <v>632283.51</v>
      </c>
      <c r="M188" s="42">
        <v>739811.25</v>
      </c>
      <c r="N188" s="42">
        <v>680335.5</v>
      </c>
      <c r="O188" s="19">
        <f>SUM(C188:N188)</f>
        <v>8186429.76</v>
      </c>
    </row>
    <row r="189" spans="1:15" ht="15">
      <c r="A189" s="13" t="s">
        <v>23</v>
      </c>
      <c r="B189" s="14" t="s">
        <v>0</v>
      </c>
      <c r="C189" s="42">
        <v>202288.25</v>
      </c>
      <c r="D189" s="42">
        <v>152412</v>
      </c>
      <c r="E189" s="42">
        <v>167205.75</v>
      </c>
      <c r="F189" s="42">
        <v>190795.5</v>
      </c>
      <c r="G189" s="42">
        <v>108765.5</v>
      </c>
      <c r="H189" s="42">
        <v>132637.75</v>
      </c>
      <c r="I189" s="42">
        <v>145353.25</v>
      </c>
      <c r="J189" s="42">
        <v>239276</v>
      </c>
      <c r="K189" s="42">
        <v>164199.5</v>
      </c>
      <c r="L189" s="42">
        <v>156574.26</v>
      </c>
      <c r="M189" s="42">
        <v>160421</v>
      </c>
      <c r="N189" s="42">
        <v>205488.25</v>
      </c>
      <c r="O189" s="19">
        <f>SUM(C189:N189)</f>
        <v>2025417.01</v>
      </c>
    </row>
    <row r="190" spans="1:15" ht="15">
      <c r="A190" s="13" t="s">
        <v>23</v>
      </c>
      <c r="B190" s="14" t="s">
        <v>8</v>
      </c>
      <c r="C190" s="42">
        <v>1087.57123655914</v>
      </c>
      <c r="D190" s="42">
        <v>848.6191536748329</v>
      </c>
      <c r="E190" s="42">
        <v>1114.705</v>
      </c>
      <c r="F190" s="42">
        <v>1230.9387096774194</v>
      </c>
      <c r="G190" s="42">
        <v>725.1033333333334</v>
      </c>
      <c r="H190" s="42">
        <v>855.7274193548386</v>
      </c>
      <c r="I190" s="42">
        <v>1011.7395591647331</v>
      </c>
      <c r="J190" s="42">
        <v>1810.7372972972973</v>
      </c>
      <c r="K190" s="42">
        <v>1324.1895161290322</v>
      </c>
      <c r="L190" s="42">
        <v>1304.7855</v>
      </c>
      <c r="M190" s="42">
        <v>1293.717741935484</v>
      </c>
      <c r="N190" s="42">
        <v>1712.4020833333334</v>
      </c>
      <c r="O190" s="19">
        <f>SUM(O189/O187/O215)</f>
        <v>1163.586945614707</v>
      </c>
    </row>
    <row r="191" spans="1:15" ht="15">
      <c r="A191" s="13" t="s">
        <v>23</v>
      </c>
      <c r="B191" s="14" t="s">
        <v>9</v>
      </c>
      <c r="C191" s="20">
        <v>0.2539451343708906</v>
      </c>
      <c r="D191" s="20">
        <v>0.20144729276948392</v>
      </c>
      <c r="E191" s="20">
        <v>0.24672959874986766</v>
      </c>
      <c r="F191" s="20">
        <v>0.3137365332035385</v>
      </c>
      <c r="G191" s="20">
        <v>0.16636648487504407</v>
      </c>
      <c r="H191" s="20">
        <v>0.19476437061363416</v>
      </c>
      <c r="I191" s="20">
        <v>0.22202335355454725</v>
      </c>
      <c r="J191" s="20">
        <v>0.37693844244062585</v>
      </c>
      <c r="K191" s="20">
        <v>0.24479839106438428</v>
      </c>
      <c r="L191" s="20">
        <v>0.24763299615389303</v>
      </c>
      <c r="M191" s="20">
        <v>0.21684044409976191</v>
      </c>
      <c r="N191" s="20">
        <v>0.3020395819415568</v>
      </c>
      <c r="O191" s="20">
        <f>SUM(O189/O188)</f>
        <v>0.24741151752091745</v>
      </c>
    </row>
    <row r="192" spans="1:15" ht="15">
      <c r="A192" s="21"/>
      <c r="B192" s="22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6"/>
      <c r="N192" s="46"/>
      <c r="O192" s="23"/>
    </row>
    <row r="193" spans="1:15" ht="15">
      <c r="A193" s="13" t="s">
        <v>23</v>
      </c>
      <c r="B193" s="14" t="s">
        <v>36</v>
      </c>
      <c r="C193" s="41">
        <v>7</v>
      </c>
      <c r="D193" s="41">
        <v>8</v>
      </c>
      <c r="E193" s="41">
        <v>8</v>
      </c>
      <c r="F193" s="41">
        <v>8</v>
      </c>
      <c r="G193" s="41">
        <v>9</v>
      </c>
      <c r="H193" s="41">
        <v>9</v>
      </c>
      <c r="I193" s="41">
        <v>8</v>
      </c>
      <c r="J193" s="41">
        <v>7</v>
      </c>
      <c r="K193" s="41">
        <v>7</v>
      </c>
      <c r="L193" s="41">
        <v>8</v>
      </c>
      <c r="M193" s="41">
        <v>8</v>
      </c>
      <c r="N193" s="41">
        <v>9</v>
      </c>
      <c r="O193" s="27">
        <f>SUM(C193:N193)</f>
        <v>96</v>
      </c>
    </row>
    <row r="194" spans="1:15" ht="15">
      <c r="A194" s="13" t="s">
        <v>23</v>
      </c>
      <c r="B194" s="31" t="s">
        <v>37</v>
      </c>
      <c r="C194" s="42">
        <v>461896</v>
      </c>
      <c r="D194" s="42">
        <v>466939.5</v>
      </c>
      <c r="E194" s="42">
        <v>425593</v>
      </c>
      <c r="F194" s="42">
        <v>372825.25</v>
      </c>
      <c r="G194" s="42">
        <v>391025.5</v>
      </c>
      <c r="H194" s="42">
        <v>385334.4</v>
      </c>
      <c r="I194" s="42">
        <v>307247.75</v>
      </c>
      <c r="J194" s="42">
        <v>329576.5</v>
      </c>
      <c r="K194" s="42">
        <v>438860.25</v>
      </c>
      <c r="L194" s="42">
        <v>421779.5</v>
      </c>
      <c r="M194" s="42">
        <v>477310.5</v>
      </c>
      <c r="N194" s="42">
        <v>468068</v>
      </c>
      <c r="O194" s="19">
        <f>SUM(C194:N194)</f>
        <v>4946456.15</v>
      </c>
    </row>
    <row r="195" spans="1:15" ht="15">
      <c r="A195" s="13" t="s">
        <v>23</v>
      </c>
      <c r="B195" s="31" t="s">
        <v>0</v>
      </c>
      <c r="C195" s="42">
        <v>147605.97</v>
      </c>
      <c r="D195" s="42">
        <v>143890.66</v>
      </c>
      <c r="E195" s="42">
        <v>123077.12</v>
      </c>
      <c r="F195" s="42">
        <v>103905.65</v>
      </c>
      <c r="G195" s="42">
        <v>96909.04</v>
      </c>
      <c r="H195" s="42">
        <v>116602.1</v>
      </c>
      <c r="I195" s="42">
        <v>86526.99</v>
      </c>
      <c r="J195" s="42">
        <v>98875.5</v>
      </c>
      <c r="K195" s="42">
        <v>100214.33</v>
      </c>
      <c r="L195" s="42">
        <v>137596.16</v>
      </c>
      <c r="M195" s="42">
        <v>133092.7</v>
      </c>
      <c r="N195" s="42">
        <v>131551.95</v>
      </c>
      <c r="O195" s="19">
        <f>SUM(C195:N195)</f>
        <v>1419848.17</v>
      </c>
    </row>
    <row r="196" spans="1:15" ht="15">
      <c r="A196" s="13" t="s">
        <v>23</v>
      </c>
      <c r="B196" s="14" t="s">
        <v>8</v>
      </c>
      <c r="C196" s="42">
        <v>680.2118433179722</v>
      </c>
      <c r="D196" s="42">
        <v>600.8797048997773</v>
      </c>
      <c r="E196" s="42">
        <v>512.8213333333333</v>
      </c>
      <c r="F196" s="42">
        <v>418.9743951612903</v>
      </c>
      <c r="G196" s="42">
        <v>358.92237037037034</v>
      </c>
      <c r="H196" s="42">
        <v>417.92867383512544</v>
      </c>
      <c r="I196" s="42">
        <v>376.4225203016241</v>
      </c>
      <c r="J196" s="42">
        <v>534.4621621621623</v>
      </c>
      <c r="K196" s="42">
        <v>461.8171889400922</v>
      </c>
      <c r="L196" s="42">
        <v>573.3173333333333</v>
      </c>
      <c r="M196" s="42">
        <v>536.6641129032258</v>
      </c>
      <c r="N196" s="42">
        <v>487.22944444444437</v>
      </c>
      <c r="O196" s="19">
        <f>SUM(O195/O193/O215)</f>
        <v>492.8140191736883</v>
      </c>
    </row>
    <row r="197" spans="1:15" ht="15">
      <c r="A197" s="13" t="s">
        <v>23</v>
      </c>
      <c r="B197" s="14" t="s">
        <v>9</v>
      </c>
      <c r="C197" s="20">
        <v>0.31956537835356874</v>
      </c>
      <c r="D197" s="20">
        <v>0.308156966801909</v>
      </c>
      <c r="E197" s="20">
        <v>0.28918971881586397</v>
      </c>
      <c r="F197" s="20">
        <v>0.2786979959109529</v>
      </c>
      <c r="G197" s="20">
        <v>0.24783304413650772</v>
      </c>
      <c r="H197" s="20">
        <v>0.3025997678899159</v>
      </c>
      <c r="I197" s="20">
        <v>0.28161960502558603</v>
      </c>
      <c r="J197" s="20">
        <v>0.3000077372021367</v>
      </c>
      <c r="K197" s="20">
        <v>0.2283513487494026</v>
      </c>
      <c r="L197" s="20">
        <v>0.3262277090280585</v>
      </c>
      <c r="M197" s="20">
        <v>0.27883882713663327</v>
      </c>
      <c r="N197" s="20">
        <v>0.2810530734850492</v>
      </c>
      <c r="O197" s="20">
        <f>SUM(O195/O194)</f>
        <v>0.28704351700358244</v>
      </c>
    </row>
    <row r="198" spans="1:15" ht="15">
      <c r="A198" s="21"/>
      <c r="B198" s="22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6"/>
      <c r="N198" s="46"/>
      <c r="O198" s="23"/>
    </row>
    <row r="199" spans="1:15" ht="15">
      <c r="A199" s="13" t="s">
        <v>23</v>
      </c>
      <c r="B199" s="31" t="s">
        <v>35</v>
      </c>
      <c r="C199" s="41">
        <v>19</v>
      </c>
      <c r="D199" s="41">
        <v>25</v>
      </c>
      <c r="E199" s="41">
        <v>25</v>
      </c>
      <c r="F199" s="41">
        <v>26</v>
      </c>
      <c r="G199" s="41">
        <v>26</v>
      </c>
      <c r="H199" s="41">
        <v>19</v>
      </c>
      <c r="I199" s="41">
        <v>18</v>
      </c>
      <c r="J199" s="41">
        <v>18</v>
      </c>
      <c r="K199" s="41">
        <v>19</v>
      </c>
      <c r="L199" s="41">
        <v>19</v>
      </c>
      <c r="M199" s="41">
        <v>19</v>
      </c>
      <c r="N199" s="41">
        <v>19</v>
      </c>
      <c r="O199" s="27">
        <f>SUM(C199:N199)</f>
        <v>252</v>
      </c>
    </row>
    <row r="200" spans="1:15" ht="15">
      <c r="A200" s="13" t="s">
        <v>23</v>
      </c>
      <c r="B200" s="31" t="s">
        <v>0</v>
      </c>
      <c r="C200" s="42">
        <v>156925.5</v>
      </c>
      <c r="D200" s="42">
        <v>170093</v>
      </c>
      <c r="E200" s="42">
        <v>152511</v>
      </c>
      <c r="F200" s="42">
        <v>118528</v>
      </c>
      <c r="G200" s="42">
        <v>133819</v>
      </c>
      <c r="H200" s="42">
        <v>132188.5</v>
      </c>
      <c r="I200" s="42">
        <v>136168.5</v>
      </c>
      <c r="J200" s="42">
        <v>116397.5</v>
      </c>
      <c r="K200" s="42">
        <v>143429.5</v>
      </c>
      <c r="L200" s="42">
        <v>114348.61</v>
      </c>
      <c r="M200" s="42">
        <v>123986</v>
      </c>
      <c r="N200" s="42">
        <v>134498</v>
      </c>
      <c r="O200" s="19">
        <f>SUM(C200:N200)</f>
        <v>1632893.11</v>
      </c>
    </row>
    <row r="201" spans="1:15" ht="15">
      <c r="A201" s="13" t="s">
        <v>23</v>
      </c>
      <c r="B201" s="31" t="s">
        <v>8</v>
      </c>
      <c r="C201" s="42">
        <v>266.4269949066214</v>
      </c>
      <c r="D201" s="42">
        <v>227.2957683741648</v>
      </c>
      <c r="E201" s="42">
        <v>203.34799999999998</v>
      </c>
      <c r="F201" s="42">
        <v>147.05707196029778</v>
      </c>
      <c r="G201" s="42">
        <v>171.56282051282054</v>
      </c>
      <c r="H201" s="42">
        <v>224.42869269949065</v>
      </c>
      <c r="I201" s="42">
        <v>263.280162412993</v>
      </c>
      <c r="J201" s="42">
        <v>244.67942942942943</v>
      </c>
      <c r="K201" s="42">
        <v>243.51358234295418</v>
      </c>
      <c r="L201" s="42">
        <v>200.61159649122806</v>
      </c>
      <c r="M201" s="42">
        <v>210.50254668930393</v>
      </c>
      <c r="N201" s="42">
        <v>235.96140350877195</v>
      </c>
      <c r="O201" s="19">
        <f>SUM(O200/O199/O215)</f>
        <v>215.90842858054754</v>
      </c>
    </row>
    <row r="202" spans="1:15" ht="15">
      <c r="A202" s="21"/>
      <c r="B202" s="21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6"/>
      <c r="N202" s="46"/>
      <c r="O202" s="33"/>
    </row>
    <row r="203" spans="1:15" ht="15">
      <c r="A203" s="13" t="s">
        <v>23</v>
      </c>
      <c r="B203" s="14" t="s">
        <v>44</v>
      </c>
      <c r="C203" s="41">
        <v>6</v>
      </c>
      <c r="D203" s="41">
        <v>6</v>
      </c>
      <c r="E203" s="41">
        <v>6</v>
      </c>
      <c r="F203" s="41">
        <v>6</v>
      </c>
      <c r="G203" s="41">
        <v>6</v>
      </c>
      <c r="H203" s="41">
        <v>6</v>
      </c>
      <c r="I203" s="41">
        <v>6</v>
      </c>
      <c r="J203" s="41">
        <v>6</v>
      </c>
      <c r="K203" s="41">
        <v>6</v>
      </c>
      <c r="L203" s="41">
        <v>6</v>
      </c>
      <c r="M203" s="41">
        <v>6</v>
      </c>
      <c r="N203" s="41">
        <v>6</v>
      </c>
      <c r="O203" s="27">
        <f>SUM(C203:N203)</f>
        <v>72</v>
      </c>
    </row>
    <row r="204" spans="1:15" ht="15">
      <c r="A204" s="13" t="s">
        <v>23</v>
      </c>
      <c r="B204" s="31" t="s">
        <v>45</v>
      </c>
      <c r="C204" s="42">
        <v>302261.5</v>
      </c>
      <c r="D204" s="42">
        <v>223126</v>
      </c>
      <c r="E204" s="42">
        <v>218881</v>
      </c>
      <c r="F204" s="42">
        <v>183229.5</v>
      </c>
      <c r="G204" s="42">
        <v>200833.5</v>
      </c>
      <c r="H204" s="42">
        <v>251363.5</v>
      </c>
      <c r="I204" s="42">
        <v>204520</v>
      </c>
      <c r="J204" s="42">
        <v>221575.5</v>
      </c>
      <c r="K204" s="42">
        <v>248644.5</v>
      </c>
      <c r="L204" s="42">
        <v>250468</v>
      </c>
      <c r="M204" s="42">
        <v>315290.5</v>
      </c>
      <c r="N204" s="42">
        <v>294364.5</v>
      </c>
      <c r="O204" s="19">
        <f>SUM(C204:N204)</f>
        <v>2914558</v>
      </c>
    </row>
    <row r="205" spans="1:15" ht="15">
      <c r="A205" s="13" t="s">
        <v>23</v>
      </c>
      <c r="B205" s="31" t="s">
        <v>0</v>
      </c>
      <c r="C205" s="42">
        <v>61612.25</v>
      </c>
      <c r="D205" s="42">
        <v>62986.25</v>
      </c>
      <c r="E205" s="42">
        <v>73390.75</v>
      </c>
      <c r="F205" s="42">
        <v>49806.75</v>
      </c>
      <c r="G205" s="42">
        <v>53870.5</v>
      </c>
      <c r="H205" s="42">
        <v>67628</v>
      </c>
      <c r="I205" s="42">
        <v>63500.5</v>
      </c>
      <c r="J205" s="42">
        <v>78951.5</v>
      </c>
      <c r="K205" s="42">
        <v>83961.5</v>
      </c>
      <c r="L205" s="42">
        <v>86435.5</v>
      </c>
      <c r="M205" s="42">
        <v>80792.5</v>
      </c>
      <c r="N205" s="42">
        <v>70138.75</v>
      </c>
      <c r="O205" s="19">
        <f>SUM(C205:N205)</f>
        <v>833074.75</v>
      </c>
    </row>
    <row r="206" spans="1:15" ht="15">
      <c r="A206" s="13" t="s">
        <v>23</v>
      </c>
      <c r="B206" s="14" t="s">
        <v>8</v>
      </c>
      <c r="C206" s="42">
        <v>331.2486559139785</v>
      </c>
      <c r="D206" s="42">
        <v>350.7029510022271</v>
      </c>
      <c r="E206" s="42">
        <v>407.7263888888889</v>
      </c>
      <c r="F206" s="42">
        <v>267.77822580645164</v>
      </c>
      <c r="G206" s="42">
        <v>299.2805555555555</v>
      </c>
      <c r="H206" s="42">
        <v>363.5913978494624</v>
      </c>
      <c r="I206" s="42">
        <v>368.33236658932714</v>
      </c>
      <c r="J206" s="42">
        <v>497.8923423423424</v>
      </c>
      <c r="K206" s="42">
        <v>451.4059139784946</v>
      </c>
      <c r="L206" s="42">
        <v>480.19722222222225</v>
      </c>
      <c r="M206" s="42">
        <v>434.36827956989254</v>
      </c>
      <c r="N206" s="42">
        <v>389.6597222222223</v>
      </c>
      <c r="O206" s="19">
        <f>SUM(O205/O203/O215)</f>
        <v>385.535040054896</v>
      </c>
    </row>
    <row r="207" spans="1:15" ht="15">
      <c r="A207" s="13" t="s">
        <v>23</v>
      </c>
      <c r="B207" s="14" t="s">
        <v>9</v>
      </c>
      <c r="C207" s="20">
        <v>0.2038375711097841</v>
      </c>
      <c r="D207" s="20">
        <v>0.28229005136111435</v>
      </c>
      <c r="E207" s="20">
        <v>0.33529977476345596</v>
      </c>
      <c r="F207" s="20">
        <v>0.2718271348227223</v>
      </c>
      <c r="G207" s="20">
        <v>0.26823463217042975</v>
      </c>
      <c r="H207" s="20">
        <v>0.26904463058479056</v>
      </c>
      <c r="I207" s="20">
        <v>0.31048552708781535</v>
      </c>
      <c r="J207" s="20">
        <v>0.35631872657401203</v>
      </c>
      <c r="K207" s="20">
        <v>0.3376768840654026</v>
      </c>
      <c r="L207" s="20">
        <v>0.3450959803248319</v>
      </c>
      <c r="M207" s="20">
        <v>0.25624780955975524</v>
      </c>
      <c r="N207" s="20">
        <v>0.238271768504694</v>
      </c>
      <c r="O207" s="20">
        <f>SUM(O205/O204)</f>
        <v>0.28583227714116516</v>
      </c>
    </row>
    <row r="208" spans="1:15" ht="15">
      <c r="A208" s="21"/>
      <c r="B208" s="21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6"/>
      <c r="N208" s="46"/>
      <c r="O208" s="18"/>
    </row>
    <row r="209" spans="1:15" ht="15">
      <c r="A209" s="13" t="s">
        <v>23</v>
      </c>
      <c r="B209" s="22" t="s">
        <v>19</v>
      </c>
      <c r="C209" s="41">
        <v>3963</v>
      </c>
      <c r="D209" s="41">
        <v>4246</v>
      </c>
      <c r="E209" s="41">
        <v>4301</v>
      </c>
      <c r="F209" s="41">
        <v>4306</v>
      </c>
      <c r="G209" s="41">
        <v>4307</v>
      </c>
      <c r="H209" s="41">
        <v>4290</v>
      </c>
      <c r="I209" s="41">
        <v>4028</v>
      </c>
      <c r="J209" s="41">
        <v>3987</v>
      </c>
      <c r="K209" s="41">
        <v>3994</v>
      </c>
      <c r="L209" s="41">
        <v>3996</v>
      </c>
      <c r="M209" s="41">
        <v>4006</v>
      </c>
      <c r="N209" s="41">
        <v>4013</v>
      </c>
      <c r="O209" s="27">
        <f>SUM(C209:N209)</f>
        <v>49437</v>
      </c>
    </row>
    <row r="210" spans="1:15" ht="15">
      <c r="A210" s="13" t="s">
        <v>23</v>
      </c>
      <c r="B210" s="24" t="s">
        <v>20</v>
      </c>
      <c r="C210" s="42">
        <v>13218255.55</v>
      </c>
      <c r="D210" s="42">
        <v>12270098.84</v>
      </c>
      <c r="E210" s="42">
        <v>12260828.71</v>
      </c>
      <c r="F210" s="42">
        <v>10799862.84</v>
      </c>
      <c r="G210" s="42">
        <v>10514486.03</v>
      </c>
      <c r="H210" s="42">
        <v>9843531.22</v>
      </c>
      <c r="I210" s="42">
        <v>9964662.18</v>
      </c>
      <c r="J210" s="42">
        <v>9707774.13</v>
      </c>
      <c r="K210" s="42">
        <v>10796050.93</v>
      </c>
      <c r="L210" s="42">
        <v>10768622.35</v>
      </c>
      <c r="M210" s="42">
        <v>11368865.200000001</v>
      </c>
      <c r="N210" s="42">
        <v>11434972.450000001</v>
      </c>
      <c r="O210" s="19">
        <f>SUM(C210:N210)</f>
        <v>132948010.43</v>
      </c>
    </row>
    <row r="211" spans="1:15" ht="15">
      <c r="A211" s="13" t="s">
        <v>23</v>
      </c>
      <c r="B211" s="24" t="s">
        <v>8</v>
      </c>
      <c r="C211" s="42">
        <v>107.5940803236388</v>
      </c>
      <c r="D211" s="42">
        <v>96.54126593140984</v>
      </c>
      <c r="E211" s="42">
        <v>95.02308540649462</v>
      </c>
      <c r="F211" s="42">
        <v>80.90633354808743</v>
      </c>
      <c r="G211" s="42">
        <v>81.37517243247427</v>
      </c>
      <c r="H211" s="42">
        <v>74.0170781261749</v>
      </c>
      <c r="I211" s="42">
        <v>86.09681919141416</v>
      </c>
      <c r="J211" s="42">
        <v>92.1297174058935</v>
      </c>
      <c r="K211" s="42">
        <v>87.19572043549195</v>
      </c>
      <c r="L211" s="42">
        <v>89.8283479312646</v>
      </c>
      <c r="M211" s="42">
        <v>91.54707615995362</v>
      </c>
      <c r="N211" s="42">
        <v>94.98274316803722</v>
      </c>
      <c r="O211" s="19">
        <f>SUM(O210/O209/O215)</f>
        <v>89.60703656771572</v>
      </c>
    </row>
    <row r="212" spans="1:15" ht="15">
      <c r="A212" s="21"/>
      <c r="B212" s="2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6"/>
      <c r="N212" s="46"/>
      <c r="O212" s="19"/>
    </row>
    <row r="213" spans="1:15" ht="15">
      <c r="A213" s="13" t="s">
        <v>23</v>
      </c>
      <c r="B213" s="24" t="s">
        <v>21</v>
      </c>
      <c r="C213" s="42">
        <v>35269.26</v>
      </c>
      <c r="D213" s="42">
        <v>129186.14</v>
      </c>
      <c r="E213" s="42">
        <v>254252.26</v>
      </c>
      <c r="F213" s="42">
        <v>471096.62</v>
      </c>
      <c r="G213" s="42">
        <v>637514.62</v>
      </c>
      <c r="H213" s="42">
        <v>712691.51</v>
      </c>
      <c r="I213" s="42">
        <v>846632.91</v>
      </c>
      <c r="J213" s="42">
        <v>1013526.42</v>
      </c>
      <c r="K213" s="42">
        <v>1298747.59</v>
      </c>
      <c r="L213" s="42">
        <v>1415607.64</v>
      </c>
      <c r="M213" s="42">
        <v>1549893.56</v>
      </c>
      <c r="N213" s="42">
        <v>1642228.85</v>
      </c>
      <c r="O213" s="19">
        <f>SUM(C213:N213)</f>
        <v>10006647.379999999</v>
      </c>
    </row>
    <row r="214" spans="1:15" ht="15">
      <c r="A214" s="13" t="s">
        <v>23</v>
      </c>
      <c r="B214" s="24" t="s">
        <v>46</v>
      </c>
      <c r="C214" s="41">
        <v>14</v>
      </c>
      <c r="D214" s="41">
        <v>15</v>
      </c>
      <c r="E214" s="41">
        <v>15</v>
      </c>
      <c r="F214" s="41">
        <v>15</v>
      </c>
      <c r="G214" s="41">
        <v>15</v>
      </c>
      <c r="H214" s="41">
        <v>15</v>
      </c>
      <c r="I214" s="41">
        <v>15</v>
      </c>
      <c r="J214" s="41">
        <v>14</v>
      </c>
      <c r="K214" s="41">
        <v>14</v>
      </c>
      <c r="L214" s="41">
        <v>14</v>
      </c>
      <c r="M214" s="41">
        <v>14</v>
      </c>
      <c r="N214" s="41">
        <v>14</v>
      </c>
      <c r="O214" s="27">
        <f>AVERAGE(C214:N214)</f>
        <v>14.5</v>
      </c>
    </row>
    <row r="215" spans="1:15" ht="15">
      <c r="A215" s="13" t="s">
        <v>23</v>
      </c>
      <c r="B215" s="24" t="s">
        <v>22</v>
      </c>
      <c r="C215" s="42">
        <v>31</v>
      </c>
      <c r="D215" s="42">
        <v>29.933333333333337</v>
      </c>
      <c r="E215" s="42">
        <v>30</v>
      </c>
      <c r="F215" s="42">
        <v>31</v>
      </c>
      <c r="G215" s="42">
        <v>30</v>
      </c>
      <c r="H215" s="42">
        <v>31</v>
      </c>
      <c r="I215" s="42">
        <v>28.733333333333334</v>
      </c>
      <c r="J215" s="42">
        <v>26.428571428571427</v>
      </c>
      <c r="K215" s="42">
        <v>31</v>
      </c>
      <c r="L215" s="42">
        <v>30</v>
      </c>
      <c r="M215" s="42">
        <v>31</v>
      </c>
      <c r="N215" s="42">
        <v>30</v>
      </c>
      <c r="O215" s="36">
        <f>(((C214*C215)+(D214*D215)+(E214*E215)+(F214*F215)+(G214*G215)+(H214*H215)+(I214*I215)+(J214*J215)+(K214*K215)+(L214*L215)+(M214*M215)+(N214*N215))/$O$214)/COUNTIF(C215:N215,"&gt;0")</f>
        <v>30.01149425287356</v>
      </c>
    </row>
    <row r="216" spans="1:15" ht="15">
      <c r="A216" s="13"/>
      <c r="B216" s="24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19"/>
    </row>
    <row r="217" spans="1:15" ht="20.25">
      <c r="A217" s="37"/>
      <c r="B217" s="38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1"/>
    </row>
    <row r="218" spans="1:15" ht="15">
      <c r="A218" s="21"/>
      <c r="B218" s="13"/>
      <c r="C218" s="39" t="s">
        <v>31</v>
      </c>
      <c r="D218" s="39" t="s">
        <v>32</v>
      </c>
      <c r="E218" s="39" t="s">
        <v>47</v>
      </c>
      <c r="F218" s="39" t="s">
        <v>1</v>
      </c>
      <c r="G218" s="39" t="s">
        <v>2</v>
      </c>
      <c r="H218" s="39" t="s">
        <v>3</v>
      </c>
      <c r="I218" s="39" t="s">
        <v>4</v>
      </c>
      <c r="J218" s="39" t="s">
        <v>27</v>
      </c>
      <c r="K218" s="39" t="s">
        <v>28</v>
      </c>
      <c r="L218" s="39" t="s">
        <v>29</v>
      </c>
      <c r="M218" s="39" t="s">
        <v>30</v>
      </c>
      <c r="N218" s="39" t="s">
        <v>40</v>
      </c>
      <c r="O218" s="40" t="s">
        <v>26</v>
      </c>
    </row>
    <row r="219" spans="1:15" ht="15">
      <c r="A219" s="13" t="s">
        <v>24</v>
      </c>
      <c r="B219" s="14" t="s">
        <v>6</v>
      </c>
      <c r="C219" s="15">
        <f>SUM(C225+C231+C237+C243+C249+C255+C261+C267+C273+C279)</f>
        <v>8343</v>
      </c>
      <c r="D219" s="15">
        <f aca="true" t="shared" si="91" ref="D219:N221">SUM(D225+D231+D237+D243+D249+D255+D261+D267+D273+D279)</f>
        <v>8317</v>
      </c>
      <c r="E219" s="15">
        <f>SUM(E225+E231+E237+E243+E249+E255+E261+E267+E273+E279)</f>
        <v>8315</v>
      </c>
      <c r="F219" s="15">
        <f t="shared" si="91"/>
        <v>8329</v>
      </c>
      <c r="G219" s="15">
        <f t="shared" si="91"/>
        <v>8268</v>
      </c>
      <c r="H219" s="15">
        <f t="shared" si="91"/>
        <v>8258</v>
      </c>
      <c r="I219" s="15">
        <f t="shared" si="91"/>
        <v>8304</v>
      </c>
      <c r="J219" s="15">
        <f t="shared" si="91"/>
        <v>8230</v>
      </c>
      <c r="K219" s="15">
        <f t="shared" si="91"/>
        <v>8163</v>
      </c>
      <c r="L219" s="15">
        <f t="shared" si="91"/>
        <v>8147</v>
      </c>
      <c r="M219" s="15">
        <f t="shared" si="91"/>
        <v>8169</v>
      </c>
      <c r="N219" s="15">
        <f t="shared" si="91"/>
        <v>7898</v>
      </c>
      <c r="O219" s="16">
        <f>SUM(C219:N219)</f>
        <v>98741</v>
      </c>
    </row>
    <row r="220" spans="1:15" ht="15">
      <c r="A220" s="13" t="s">
        <v>24</v>
      </c>
      <c r="B220" s="14" t="s">
        <v>7</v>
      </c>
      <c r="C220" s="43">
        <f>SUM(C226+C232+C238+C244+C250+C256+C262+C268+C274+C280)</f>
        <v>608717628.32</v>
      </c>
      <c r="D220" s="43">
        <f t="shared" si="91"/>
        <v>589448117.45</v>
      </c>
      <c r="E220" s="43">
        <f>SUM(E226+E232+E238+E244+E250+E256+E262+E268+E274+E280)</f>
        <v>572249638.7</v>
      </c>
      <c r="F220" s="43">
        <f t="shared" si="91"/>
        <v>524557053.20000005</v>
      </c>
      <c r="G220" s="43">
        <f t="shared" si="91"/>
        <v>544398690.62</v>
      </c>
      <c r="H220" s="43">
        <f t="shared" si="91"/>
        <v>551855942.0600001</v>
      </c>
      <c r="I220" s="43">
        <f t="shared" si="91"/>
        <v>532275784.14</v>
      </c>
      <c r="J220" s="43">
        <f t="shared" si="91"/>
        <v>511607061.92999995</v>
      </c>
      <c r="K220" s="43">
        <f t="shared" si="91"/>
        <v>610628312.3100001</v>
      </c>
      <c r="L220" s="43">
        <f t="shared" si="91"/>
        <v>544333483.4300001</v>
      </c>
      <c r="M220" s="43">
        <f t="shared" si="91"/>
        <v>577670055.4200001</v>
      </c>
      <c r="N220" s="43">
        <f t="shared" si="91"/>
        <v>567173981.81</v>
      </c>
      <c r="O220" s="18">
        <f>SUM(C220:N220)</f>
        <v>6734915749.390001</v>
      </c>
    </row>
    <row r="221" spans="1:15" ht="15">
      <c r="A221" s="13" t="s">
        <v>24</v>
      </c>
      <c r="B221" s="14" t="s">
        <v>0</v>
      </c>
      <c r="C221" s="43">
        <f>SUM(C227+C233+C239+C245+C251+C257+C263+C269+C275+C281)</f>
        <v>43670704.95</v>
      </c>
      <c r="D221" s="43">
        <f t="shared" si="91"/>
        <v>43297212.54</v>
      </c>
      <c r="E221" s="43">
        <f>SUM(E227+E233+E239+E245+E251+E257+E263+E269+E275+E281)</f>
        <v>42272318.05</v>
      </c>
      <c r="F221" s="43">
        <f t="shared" si="91"/>
        <v>37360295.43000001</v>
      </c>
      <c r="G221" s="43">
        <f t="shared" si="91"/>
        <v>40137753.110000014</v>
      </c>
      <c r="H221" s="43">
        <f t="shared" si="91"/>
        <v>39470106.82</v>
      </c>
      <c r="I221" s="43">
        <f t="shared" si="91"/>
        <v>38664101.74</v>
      </c>
      <c r="J221" s="43">
        <f t="shared" si="91"/>
        <v>37609259.04</v>
      </c>
      <c r="K221" s="43">
        <f t="shared" si="91"/>
        <v>44157333.559999995</v>
      </c>
      <c r="L221" s="43">
        <f t="shared" si="91"/>
        <v>39888009.39</v>
      </c>
      <c r="M221" s="43">
        <f t="shared" si="91"/>
        <v>42932809.019999996</v>
      </c>
      <c r="N221" s="43">
        <f t="shared" si="91"/>
        <v>41108549.339999996</v>
      </c>
      <c r="O221" s="18">
        <f>SUM(C221:N221)</f>
        <v>490568452.99</v>
      </c>
    </row>
    <row r="222" spans="1:15" ht="15">
      <c r="A222" s="13" t="s">
        <v>24</v>
      </c>
      <c r="B222" s="14" t="s">
        <v>8</v>
      </c>
      <c r="C222" s="19">
        <f aca="true" t="shared" si="92" ref="C222:N222">SUM(C221/C219/C323)</f>
        <v>168.8520217837631</v>
      </c>
      <c r="D222" s="19">
        <f t="shared" si="92"/>
        <v>167.93125832438028</v>
      </c>
      <c r="E222" s="19">
        <f t="shared" si="92"/>
        <v>169.46208879534976</v>
      </c>
      <c r="F222" s="19">
        <f t="shared" si="92"/>
        <v>144.695740223626</v>
      </c>
      <c r="G222" s="19">
        <f t="shared" si="92"/>
        <v>161.81967872117406</v>
      </c>
      <c r="H222" s="19">
        <f t="shared" si="92"/>
        <v>154.18130930710396</v>
      </c>
      <c r="I222" s="19">
        <f t="shared" si="92"/>
        <v>158.54041345104662</v>
      </c>
      <c r="J222" s="19">
        <f t="shared" si="92"/>
        <v>163.20629682346814</v>
      </c>
      <c r="K222" s="19">
        <f t="shared" si="92"/>
        <v>174.49836026445053</v>
      </c>
      <c r="L222" s="19">
        <f t="shared" si="92"/>
        <v>163.20121676690806</v>
      </c>
      <c r="M222" s="19">
        <f t="shared" si="92"/>
        <v>169.53474393754516</v>
      </c>
      <c r="N222" s="19">
        <f t="shared" si="92"/>
        <v>173.4977181564953</v>
      </c>
      <c r="O222" s="19">
        <f>SUM(O221/O219/O323)</f>
        <v>164.09541993489506</v>
      </c>
    </row>
    <row r="223" spans="1:15" ht="15">
      <c r="A223" s="13" t="s">
        <v>24</v>
      </c>
      <c r="B223" s="14" t="s">
        <v>9</v>
      </c>
      <c r="C223" s="20">
        <f>SUM(C221/C220)</f>
        <v>0.07174213940629055</v>
      </c>
      <c r="D223" s="20">
        <f aca="true" t="shared" si="93" ref="D223:N223">SUM(D221/D220)</f>
        <v>0.07345381426834854</v>
      </c>
      <c r="E223" s="20">
        <f>SUM(E221/E220)</f>
        <v>0.07387041457296772</v>
      </c>
      <c r="F223" s="20">
        <f t="shared" si="93"/>
        <v>0.07122255854170259</v>
      </c>
      <c r="G223" s="20">
        <f t="shared" si="93"/>
        <v>0.07372859964870283</v>
      </c>
      <c r="H223" s="20">
        <f t="shared" si="93"/>
        <v>0.07152248224901535</v>
      </c>
      <c r="I223" s="20">
        <f t="shared" si="93"/>
        <v>0.07263922743070068</v>
      </c>
      <c r="J223" s="20">
        <f t="shared" si="93"/>
        <v>0.07351200137488689</v>
      </c>
      <c r="K223" s="20">
        <f t="shared" si="93"/>
        <v>0.07231458592699919</v>
      </c>
      <c r="L223" s="20">
        <f t="shared" si="93"/>
        <v>0.07327862533580391</v>
      </c>
      <c r="M223" s="20">
        <f t="shared" si="93"/>
        <v>0.07432064137163094</v>
      </c>
      <c r="N223" s="20">
        <f t="shared" si="93"/>
        <v>0.07247961059287647</v>
      </c>
      <c r="O223" s="20">
        <f>SUM(O221/O220)</f>
        <v>0.0728395827422833</v>
      </c>
    </row>
    <row r="224" spans="1:15" ht="15">
      <c r="A224" s="21"/>
      <c r="B224" s="22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1:15" ht="15">
      <c r="A225" s="13" t="s">
        <v>24</v>
      </c>
      <c r="B225" s="24" t="s">
        <v>33</v>
      </c>
      <c r="C225" s="41">
        <v>5028</v>
      </c>
      <c r="D225" s="41">
        <v>4996</v>
      </c>
      <c r="E225" s="41">
        <v>5015</v>
      </c>
      <c r="F225" s="41">
        <v>5024</v>
      </c>
      <c r="G225" s="41">
        <v>5014</v>
      </c>
      <c r="H225" s="41">
        <v>5044</v>
      </c>
      <c r="I225" s="41">
        <v>5100</v>
      </c>
      <c r="J225" s="41">
        <v>5042</v>
      </c>
      <c r="K225" s="41">
        <v>5003</v>
      </c>
      <c r="L225" s="41">
        <v>4980</v>
      </c>
      <c r="M225" s="41">
        <v>4985</v>
      </c>
      <c r="N225" s="41">
        <v>4665</v>
      </c>
      <c r="O225" s="16">
        <f>SUM(C225:N225)</f>
        <v>59896</v>
      </c>
    </row>
    <row r="226" spans="1:15" ht="15">
      <c r="A226" s="13" t="s">
        <v>24</v>
      </c>
      <c r="B226" s="14" t="s">
        <v>7</v>
      </c>
      <c r="C226" s="42">
        <v>244942422.3</v>
      </c>
      <c r="D226" s="42">
        <v>231631024.05</v>
      </c>
      <c r="E226" s="42">
        <v>233806760.96</v>
      </c>
      <c r="F226" s="42">
        <v>210164597.54</v>
      </c>
      <c r="G226" s="42">
        <v>220450146.73000002</v>
      </c>
      <c r="H226" s="42">
        <v>221725115.77</v>
      </c>
      <c r="I226" s="42">
        <v>213898968.78</v>
      </c>
      <c r="J226" s="42">
        <v>209584302.64000002</v>
      </c>
      <c r="K226" s="42">
        <v>247206839.99</v>
      </c>
      <c r="L226" s="42">
        <v>218403251.36</v>
      </c>
      <c r="M226" s="42">
        <v>230898910.08</v>
      </c>
      <c r="N226" s="42">
        <v>220792128.01</v>
      </c>
      <c r="O226" s="18">
        <f>SUM(C226:N226)</f>
        <v>2703504468.21</v>
      </c>
    </row>
    <row r="227" spans="1:15" ht="15">
      <c r="A227" s="13" t="s">
        <v>24</v>
      </c>
      <c r="B227" s="14" t="s">
        <v>0</v>
      </c>
      <c r="C227" s="42">
        <v>24569028.28</v>
      </c>
      <c r="D227" s="42">
        <v>23934605.94</v>
      </c>
      <c r="E227" s="42">
        <v>23499127.7</v>
      </c>
      <c r="F227" s="42">
        <v>21052794.650000002</v>
      </c>
      <c r="G227" s="42">
        <v>22392322.53</v>
      </c>
      <c r="H227" s="42">
        <v>22576408.85</v>
      </c>
      <c r="I227" s="42">
        <v>21458071.2</v>
      </c>
      <c r="J227" s="42">
        <v>21315516.22</v>
      </c>
      <c r="K227" s="42">
        <v>25242143.490000002</v>
      </c>
      <c r="L227" s="42">
        <v>21999245.02</v>
      </c>
      <c r="M227" s="42">
        <v>23853028.04</v>
      </c>
      <c r="N227" s="42">
        <v>22438199.04</v>
      </c>
      <c r="O227" s="18">
        <f>SUM(C227:N227)</f>
        <v>274330490.96000004</v>
      </c>
    </row>
    <row r="228" spans="1:15" ht="15">
      <c r="A228" s="13" t="s">
        <v>24</v>
      </c>
      <c r="B228" s="14" t="s">
        <v>8</v>
      </c>
      <c r="C228" s="42">
        <v>157.62714784304669</v>
      </c>
      <c r="D228" s="42">
        <v>154.54044487202665</v>
      </c>
      <c r="E228" s="42">
        <v>156.19227450980392</v>
      </c>
      <c r="F228" s="42">
        <v>135.17563854787343</v>
      </c>
      <c r="G228" s="42">
        <v>148.86532728360586</v>
      </c>
      <c r="H228" s="42">
        <v>144.38367431122256</v>
      </c>
      <c r="I228" s="42">
        <v>143.26493527303393</v>
      </c>
      <c r="J228" s="42">
        <v>150.9854098430328</v>
      </c>
      <c r="K228" s="42">
        <v>162.75488571373305</v>
      </c>
      <c r="L228" s="42">
        <v>147.2506360107095</v>
      </c>
      <c r="M228" s="42">
        <v>154.35356417640017</v>
      </c>
      <c r="N228" s="42">
        <v>160.33011103965703</v>
      </c>
      <c r="O228" s="19">
        <f>SUM(O227/O225/O323)</f>
        <v>151.27620635362075</v>
      </c>
    </row>
    <row r="229" spans="1:15" ht="15">
      <c r="A229" s="13" t="s">
        <v>24</v>
      </c>
      <c r="B229" s="14" t="s">
        <v>9</v>
      </c>
      <c r="C229" s="45">
        <v>10.030532093745853</v>
      </c>
      <c r="D229" s="45">
        <v>10.333074353128735</v>
      </c>
      <c r="E229" s="45">
        <v>10.050662180817032</v>
      </c>
      <c r="F229" s="45">
        <v>10.01728878052027</v>
      </c>
      <c r="G229" s="45">
        <v>10.157544851818752</v>
      </c>
      <c r="H229" s="45">
        <v>10.182161263778063</v>
      </c>
      <c r="I229" s="45">
        <v>10.03187220695305</v>
      </c>
      <c r="J229" s="45">
        <v>10.170378196984228</v>
      </c>
      <c r="K229" s="45">
        <v>10.210940559339335</v>
      </c>
      <c r="L229" s="45">
        <v>10.072764431394864</v>
      </c>
      <c r="M229" s="45">
        <v>10.330506987553816</v>
      </c>
      <c r="N229" s="45">
        <v>10.162590144057917</v>
      </c>
      <c r="O229" s="20">
        <f>SUM(O227/O226)</f>
        <v>0.10147217960458384</v>
      </c>
    </row>
    <row r="230" spans="1:15" ht="15">
      <c r="A230" s="21"/>
      <c r="B230" s="22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6"/>
      <c r="N230" s="46"/>
      <c r="O230" s="23"/>
    </row>
    <row r="231" spans="1:15" ht="15">
      <c r="A231" s="13" t="s">
        <v>24</v>
      </c>
      <c r="B231" s="24" t="s">
        <v>10</v>
      </c>
      <c r="C231" s="41">
        <v>352</v>
      </c>
      <c r="D231" s="41">
        <v>342</v>
      </c>
      <c r="E231" s="41">
        <v>347</v>
      </c>
      <c r="F231" s="41">
        <v>351</v>
      </c>
      <c r="G231" s="41">
        <v>346</v>
      </c>
      <c r="H231" s="41">
        <v>346</v>
      </c>
      <c r="I231" s="41">
        <v>346</v>
      </c>
      <c r="J231" s="41">
        <v>344</v>
      </c>
      <c r="K231" s="41">
        <v>337</v>
      </c>
      <c r="L231" s="41">
        <v>337</v>
      </c>
      <c r="M231" s="41">
        <v>340</v>
      </c>
      <c r="N231" s="41">
        <v>347</v>
      </c>
      <c r="O231" s="27">
        <f>SUM(C231:N231)</f>
        <v>4135</v>
      </c>
    </row>
    <row r="232" spans="1:15" ht="15">
      <c r="A232" s="13" t="s">
        <v>24</v>
      </c>
      <c r="B232" s="14" t="s">
        <v>7</v>
      </c>
      <c r="C232" s="42">
        <v>23468123.77</v>
      </c>
      <c r="D232" s="42">
        <v>22345847.43</v>
      </c>
      <c r="E232" s="42">
        <v>21804485.23</v>
      </c>
      <c r="F232" s="42">
        <v>20316290.5</v>
      </c>
      <c r="G232" s="42">
        <v>21183484.55</v>
      </c>
      <c r="H232" s="42">
        <v>20921491.75</v>
      </c>
      <c r="I232" s="42">
        <v>19404166.8</v>
      </c>
      <c r="J232" s="42">
        <v>19795869.7</v>
      </c>
      <c r="K232" s="42">
        <v>23483635.35</v>
      </c>
      <c r="L232" s="42">
        <v>20354597.82</v>
      </c>
      <c r="M232" s="42">
        <v>20595554.150000002</v>
      </c>
      <c r="N232" s="42">
        <v>22025413.650000002</v>
      </c>
      <c r="O232" s="19">
        <f>SUM(C232:N232)</f>
        <v>255698960.7</v>
      </c>
    </row>
    <row r="233" spans="1:15" ht="15" customHeight="1">
      <c r="A233" s="13" t="s">
        <v>24</v>
      </c>
      <c r="B233" s="14" t="s">
        <v>0</v>
      </c>
      <c r="C233" s="42">
        <v>1575319.77</v>
      </c>
      <c r="D233" s="42">
        <v>1662483.66</v>
      </c>
      <c r="E233" s="42">
        <v>1442899.35</v>
      </c>
      <c r="F233" s="42">
        <v>1364459.75</v>
      </c>
      <c r="G233" s="42">
        <v>1518500.03</v>
      </c>
      <c r="H233" s="42">
        <v>1415339.1</v>
      </c>
      <c r="I233" s="42">
        <v>1326962.56</v>
      </c>
      <c r="J233" s="42">
        <v>1375036.39</v>
      </c>
      <c r="K233" s="42">
        <v>1558767.05</v>
      </c>
      <c r="L233" s="42">
        <v>1428905.85</v>
      </c>
      <c r="M233" s="42">
        <v>1433984.24</v>
      </c>
      <c r="N233" s="42">
        <v>1433821.55</v>
      </c>
      <c r="O233" s="19">
        <f>SUM(C233:N233)</f>
        <v>17536479.3</v>
      </c>
    </row>
    <row r="234" spans="1:15" ht="15" customHeight="1">
      <c r="A234" s="13" t="s">
        <v>24</v>
      </c>
      <c r="B234" s="14" t="s">
        <v>8</v>
      </c>
      <c r="C234" s="42">
        <v>144.36581469941348</v>
      </c>
      <c r="D234" s="42">
        <v>156.8084946236559</v>
      </c>
      <c r="E234" s="42">
        <v>138.6070461095101</v>
      </c>
      <c r="F234" s="42">
        <v>125.3983779064424</v>
      </c>
      <c r="G234" s="42">
        <v>146.29094701348748</v>
      </c>
      <c r="H234" s="42">
        <v>131.95404624277458</v>
      </c>
      <c r="I234" s="42">
        <v>130.58760975407628</v>
      </c>
      <c r="J234" s="42">
        <v>142.75710029069765</v>
      </c>
      <c r="K234" s="42">
        <v>149.207145592036</v>
      </c>
      <c r="L234" s="42">
        <v>141.33589020771512</v>
      </c>
      <c r="M234" s="42">
        <v>136.05163567362428</v>
      </c>
      <c r="N234" s="42">
        <v>137.73501921229587</v>
      </c>
      <c r="O234" s="19">
        <f>SUM(O233/O231/O323)</f>
        <v>140.07520196783221</v>
      </c>
    </row>
    <row r="235" spans="1:15" ht="15" customHeight="1">
      <c r="A235" s="13" t="s">
        <v>24</v>
      </c>
      <c r="B235" s="14" t="s">
        <v>9</v>
      </c>
      <c r="C235" s="45">
        <v>6.712593581996437</v>
      </c>
      <c r="D235" s="45">
        <v>7.43978793020874</v>
      </c>
      <c r="E235" s="45">
        <v>6.617442855356967</v>
      </c>
      <c r="F235" s="45">
        <v>6.716087023859008</v>
      </c>
      <c r="G235" s="45">
        <v>7.168320331887985</v>
      </c>
      <c r="H235" s="45">
        <v>6.765000875236345</v>
      </c>
      <c r="I235" s="45">
        <v>6.83854438934219</v>
      </c>
      <c r="J235" s="45">
        <v>6.946077191041524</v>
      </c>
      <c r="K235" s="45">
        <v>6.63767354060878</v>
      </c>
      <c r="L235" s="45">
        <v>7.020064275580957</v>
      </c>
      <c r="M235" s="45">
        <v>6.962591195925651</v>
      </c>
      <c r="N235" s="45">
        <v>6.50985072418833</v>
      </c>
      <c r="O235" s="20">
        <f>SUM(O233/O232)</f>
        <v>0.06858252083619049</v>
      </c>
    </row>
    <row r="236" spans="1:15" ht="15" customHeight="1">
      <c r="A236" s="21"/>
      <c r="B236" s="22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6"/>
      <c r="N236" s="46"/>
      <c r="O236" s="23"/>
    </row>
    <row r="237" spans="1:15" ht="15" customHeight="1">
      <c r="A237" s="13" t="s">
        <v>24</v>
      </c>
      <c r="B237" s="24" t="s">
        <v>11</v>
      </c>
      <c r="C237" s="41">
        <v>63</v>
      </c>
      <c r="D237" s="41">
        <v>63</v>
      </c>
      <c r="E237" s="41">
        <v>58</v>
      </c>
      <c r="F237" s="41">
        <v>61</v>
      </c>
      <c r="G237" s="41">
        <v>58</v>
      </c>
      <c r="H237" s="41">
        <v>58</v>
      </c>
      <c r="I237" s="41">
        <v>58</v>
      </c>
      <c r="J237" s="41">
        <v>66</v>
      </c>
      <c r="K237" s="41">
        <v>66</v>
      </c>
      <c r="L237" s="41">
        <v>66</v>
      </c>
      <c r="M237" s="41">
        <v>66</v>
      </c>
      <c r="N237" s="41">
        <v>64</v>
      </c>
      <c r="O237" s="27">
        <f>SUM(C237:N237)</f>
        <v>747</v>
      </c>
    </row>
    <row r="238" spans="1:15" ht="15">
      <c r="A238" s="13" t="s">
        <v>24</v>
      </c>
      <c r="B238" s="14" t="s">
        <v>7</v>
      </c>
      <c r="C238" s="42">
        <v>7459008.7</v>
      </c>
      <c r="D238" s="42">
        <v>7460619.3</v>
      </c>
      <c r="E238" s="42">
        <v>7448000</v>
      </c>
      <c r="F238" s="42">
        <v>6842215.3</v>
      </c>
      <c r="G238" s="42">
        <v>7917439.05</v>
      </c>
      <c r="H238" s="42">
        <v>7961795.100000001</v>
      </c>
      <c r="I238" s="42">
        <v>7899678.3</v>
      </c>
      <c r="J238" s="42">
        <v>7367297</v>
      </c>
      <c r="K238" s="42">
        <v>9104987.8</v>
      </c>
      <c r="L238" s="42">
        <v>7781122.9</v>
      </c>
      <c r="M238" s="42">
        <v>7744742.3</v>
      </c>
      <c r="N238" s="42">
        <v>8401408.2</v>
      </c>
      <c r="O238" s="19">
        <f>SUM(C238:N238)</f>
        <v>93388313.95</v>
      </c>
    </row>
    <row r="239" spans="1:15" ht="15">
      <c r="A239" s="13" t="s">
        <v>24</v>
      </c>
      <c r="B239" s="14" t="s">
        <v>0</v>
      </c>
      <c r="C239" s="42">
        <v>518500.85</v>
      </c>
      <c r="D239" s="42">
        <v>506044.13</v>
      </c>
      <c r="E239" s="42">
        <v>403155.79</v>
      </c>
      <c r="F239" s="42">
        <v>365739.11</v>
      </c>
      <c r="G239" s="42">
        <v>348089.64</v>
      </c>
      <c r="H239" s="42">
        <v>531563.37</v>
      </c>
      <c r="I239" s="42">
        <v>510258.59</v>
      </c>
      <c r="J239" s="42">
        <v>451223.8</v>
      </c>
      <c r="K239" s="42">
        <v>552837.45</v>
      </c>
      <c r="L239" s="42">
        <v>485956.46</v>
      </c>
      <c r="M239" s="42">
        <v>527789.47</v>
      </c>
      <c r="N239" s="42">
        <v>502459.61</v>
      </c>
      <c r="O239" s="19">
        <f>SUM(C239:N239)</f>
        <v>5703618.27</v>
      </c>
    </row>
    <row r="240" spans="1:15" ht="15">
      <c r="A240" s="13" t="s">
        <v>24</v>
      </c>
      <c r="B240" s="14" t="s">
        <v>8</v>
      </c>
      <c r="C240" s="42">
        <v>265.4894265232975</v>
      </c>
      <c r="D240" s="42">
        <v>259.1111776753712</v>
      </c>
      <c r="E240" s="42">
        <v>231.69872988505747</v>
      </c>
      <c r="F240" s="42">
        <v>193.41042305658382</v>
      </c>
      <c r="G240" s="42">
        <v>200.05151724137934</v>
      </c>
      <c r="H240" s="42">
        <v>295.6414738598443</v>
      </c>
      <c r="I240" s="42">
        <v>299.558559201582</v>
      </c>
      <c r="J240" s="42">
        <v>244.16872294372294</v>
      </c>
      <c r="K240" s="42">
        <v>270.2040322580645</v>
      </c>
      <c r="L240" s="42">
        <v>245.43255555555552</v>
      </c>
      <c r="M240" s="42">
        <v>257.9616177908113</v>
      </c>
      <c r="N240" s="42">
        <v>261.6977135416667</v>
      </c>
      <c r="O240" s="19">
        <f>SUM(O239/O237/O323)</f>
        <v>252.18788183479728</v>
      </c>
    </row>
    <row r="241" spans="1:15" ht="15">
      <c r="A241" s="13" t="s">
        <v>24</v>
      </c>
      <c r="B241" s="14" t="s">
        <v>9</v>
      </c>
      <c r="C241" s="45">
        <v>6.9513372467309225</v>
      </c>
      <c r="D241" s="45">
        <v>6.7828702906741265</v>
      </c>
      <c r="E241" s="45">
        <v>5.412940252416755</v>
      </c>
      <c r="F241" s="45">
        <v>5.345331796267796</v>
      </c>
      <c r="G241" s="45">
        <v>4.3964928280691975</v>
      </c>
      <c r="H241" s="45">
        <v>6.67642614917332</v>
      </c>
      <c r="I241" s="45">
        <v>6.459232523430733</v>
      </c>
      <c r="J241" s="45">
        <v>6.124685892261437</v>
      </c>
      <c r="K241" s="45">
        <v>6.071808794735563</v>
      </c>
      <c r="L241" s="45">
        <v>6.245325594330351</v>
      </c>
      <c r="M241" s="45">
        <v>6.814809964690498</v>
      </c>
      <c r="N241" s="45">
        <v>5.980659408978604</v>
      </c>
      <c r="O241" s="20">
        <f>SUM(O239/O238)</f>
        <v>0.06107421826946903</v>
      </c>
    </row>
    <row r="242" spans="1:15" ht="15">
      <c r="A242" s="21"/>
      <c r="B242" s="22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5"/>
      <c r="N242" s="45"/>
      <c r="O242" s="23"/>
    </row>
    <row r="243" spans="1:15" ht="15">
      <c r="A243" s="13" t="s">
        <v>24</v>
      </c>
      <c r="B243" s="24" t="s">
        <v>12</v>
      </c>
      <c r="C243" s="41">
        <v>706</v>
      </c>
      <c r="D243" s="41">
        <v>697</v>
      </c>
      <c r="E243" s="41">
        <v>699</v>
      </c>
      <c r="F243" s="41">
        <v>699</v>
      </c>
      <c r="G243" s="41">
        <v>676</v>
      </c>
      <c r="H243" s="41">
        <v>665</v>
      </c>
      <c r="I243" s="41">
        <v>670</v>
      </c>
      <c r="J243" s="41">
        <v>656</v>
      </c>
      <c r="K243" s="41">
        <v>660</v>
      </c>
      <c r="L243" s="41">
        <v>660</v>
      </c>
      <c r="M243" s="41">
        <v>656</v>
      </c>
      <c r="N243" s="41">
        <v>620</v>
      </c>
      <c r="O243" s="27">
        <f>SUM(C243:N243)</f>
        <v>8064</v>
      </c>
    </row>
    <row r="244" spans="1:15" ht="15">
      <c r="A244" s="13" t="s">
        <v>24</v>
      </c>
      <c r="B244" s="14" t="s">
        <v>7</v>
      </c>
      <c r="C244" s="42">
        <v>47829712</v>
      </c>
      <c r="D244" s="42">
        <v>43297380.75</v>
      </c>
      <c r="E244" s="42">
        <v>40685145.5</v>
      </c>
      <c r="F244" s="42">
        <v>35609259.25</v>
      </c>
      <c r="G244" s="42">
        <v>36959616.75</v>
      </c>
      <c r="H244" s="42">
        <v>35604583.72</v>
      </c>
      <c r="I244" s="42">
        <v>36433423.25</v>
      </c>
      <c r="J244" s="42">
        <v>34128349.31</v>
      </c>
      <c r="K244" s="42">
        <v>41005867.75</v>
      </c>
      <c r="L244" s="42">
        <v>37852443.25</v>
      </c>
      <c r="M244" s="42">
        <v>41449998.550000004</v>
      </c>
      <c r="N244" s="42">
        <v>40644624.550000004</v>
      </c>
      <c r="O244" s="19">
        <f>SUM(C244:N244)</f>
        <v>471500404.63000005</v>
      </c>
    </row>
    <row r="245" spans="1:15" ht="15">
      <c r="A245" s="13" t="s">
        <v>24</v>
      </c>
      <c r="B245" s="14" t="s">
        <v>0</v>
      </c>
      <c r="C245" s="42">
        <v>2892588.66</v>
      </c>
      <c r="D245" s="42">
        <v>2943261.23</v>
      </c>
      <c r="E245" s="42">
        <v>2481991.16</v>
      </c>
      <c r="F245" s="42">
        <v>2265133.09</v>
      </c>
      <c r="G245" s="42">
        <v>2230651.99</v>
      </c>
      <c r="H245" s="42">
        <v>2114378.95</v>
      </c>
      <c r="I245" s="42">
        <v>2187293.75</v>
      </c>
      <c r="J245" s="42">
        <v>2121247.54</v>
      </c>
      <c r="K245" s="42">
        <v>2403809.81</v>
      </c>
      <c r="L245" s="42">
        <v>2362114.5</v>
      </c>
      <c r="M245" s="42">
        <v>2594470.78</v>
      </c>
      <c r="N245" s="42">
        <v>2327568</v>
      </c>
      <c r="O245" s="19">
        <f>SUM(C245:N245)</f>
        <v>28924509.46</v>
      </c>
    </row>
    <row r="246" spans="1:15" ht="15">
      <c r="A246" s="13" t="s">
        <v>24</v>
      </c>
      <c r="B246" s="14" t="s">
        <v>8</v>
      </c>
      <c r="C246" s="42">
        <v>132.1661637576533</v>
      </c>
      <c r="D246" s="42">
        <v>136.2179492756977</v>
      </c>
      <c r="E246" s="42">
        <v>118.35913972341442</v>
      </c>
      <c r="F246" s="42">
        <v>104.53334671650747</v>
      </c>
      <c r="G246" s="42">
        <v>109.9927016765286</v>
      </c>
      <c r="H246" s="42">
        <v>102.56507154984234</v>
      </c>
      <c r="I246" s="42">
        <v>111.16081220242872</v>
      </c>
      <c r="J246" s="42">
        <v>115.48603767421605</v>
      </c>
      <c r="K246" s="42">
        <v>117.48826050830891</v>
      </c>
      <c r="L246" s="42">
        <v>119.2987121212121</v>
      </c>
      <c r="M246" s="42">
        <v>127.58019177812744</v>
      </c>
      <c r="N246" s="42">
        <v>125.13806451612902</v>
      </c>
      <c r="O246" s="19">
        <f>SUM(O245/O243/O323)</f>
        <v>118.47039801866649</v>
      </c>
    </row>
    <row r="247" spans="1:15" ht="15">
      <c r="A247" s="13" t="s">
        <v>24</v>
      </c>
      <c r="B247" s="14" t="s">
        <v>9</v>
      </c>
      <c r="C247" s="45">
        <v>6.0476815331859</v>
      </c>
      <c r="D247" s="45">
        <v>6.797781249157896</v>
      </c>
      <c r="E247" s="45">
        <v>6.100484905479815</v>
      </c>
      <c r="F247" s="45">
        <v>6.361078937636143</v>
      </c>
      <c r="G247" s="45">
        <v>6.035376408495903</v>
      </c>
      <c r="H247" s="45">
        <v>5.938502094639853</v>
      </c>
      <c r="I247" s="45">
        <v>6.003536189808901</v>
      </c>
      <c r="J247" s="45">
        <v>6.215499966704954</v>
      </c>
      <c r="K247" s="45">
        <v>5.862111794963783</v>
      </c>
      <c r="L247" s="45">
        <v>6.240322413005665</v>
      </c>
      <c r="M247" s="45">
        <v>6.259278337176203</v>
      </c>
      <c r="N247" s="45">
        <v>5.726631813603505</v>
      </c>
      <c r="O247" s="20">
        <f>SUM(O245/O244)</f>
        <v>0.06134567261442309</v>
      </c>
    </row>
    <row r="248" spans="1:15" ht="15">
      <c r="A248" s="21"/>
      <c r="B248" s="22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6"/>
      <c r="N248" s="46"/>
      <c r="O248" s="23"/>
    </row>
    <row r="249" spans="1:15" ht="15">
      <c r="A249" s="13" t="s">
        <v>24</v>
      </c>
      <c r="B249" s="24" t="s">
        <v>13</v>
      </c>
      <c r="C249" s="41">
        <v>62</v>
      </c>
      <c r="D249" s="41">
        <v>61</v>
      </c>
      <c r="E249" s="41">
        <v>61</v>
      </c>
      <c r="F249" s="41">
        <v>61</v>
      </c>
      <c r="G249" s="41">
        <v>61</v>
      </c>
      <c r="H249" s="41">
        <v>61</v>
      </c>
      <c r="I249" s="41">
        <v>49</v>
      </c>
      <c r="J249" s="41">
        <v>46</v>
      </c>
      <c r="K249" s="41">
        <v>49</v>
      </c>
      <c r="L249" s="41">
        <v>49</v>
      </c>
      <c r="M249" s="41">
        <v>44</v>
      </c>
      <c r="N249" s="41">
        <v>37</v>
      </c>
      <c r="O249" s="27">
        <f>SUM(C249:N249)</f>
        <v>641</v>
      </c>
    </row>
    <row r="250" spans="1:15" ht="15">
      <c r="A250" s="13" t="s">
        <v>24</v>
      </c>
      <c r="B250" s="14" t="s">
        <v>7</v>
      </c>
      <c r="C250" s="42">
        <v>5337991.5</v>
      </c>
      <c r="D250" s="42">
        <v>5127628</v>
      </c>
      <c r="E250" s="42">
        <v>5089049</v>
      </c>
      <c r="F250" s="42">
        <v>4357612</v>
      </c>
      <c r="G250" s="42">
        <v>4930781.5</v>
      </c>
      <c r="H250" s="42">
        <v>5260370</v>
      </c>
      <c r="I250" s="42">
        <v>3398200</v>
      </c>
      <c r="J250" s="42">
        <v>2406003.5</v>
      </c>
      <c r="K250" s="42">
        <v>2953707.5</v>
      </c>
      <c r="L250" s="42">
        <v>2608039</v>
      </c>
      <c r="M250" s="42">
        <v>2824699.5</v>
      </c>
      <c r="N250" s="42">
        <v>2860434</v>
      </c>
      <c r="O250" s="19">
        <f>SUM(C250:N250)</f>
        <v>47154515.5</v>
      </c>
    </row>
    <row r="251" spans="1:15" ht="15">
      <c r="A251" s="13" t="s">
        <v>24</v>
      </c>
      <c r="B251" s="14" t="s">
        <v>0</v>
      </c>
      <c r="C251" s="42">
        <v>325286.88</v>
      </c>
      <c r="D251" s="42">
        <v>336382.78</v>
      </c>
      <c r="E251" s="42">
        <v>361330.8</v>
      </c>
      <c r="F251" s="42">
        <v>285862.96</v>
      </c>
      <c r="G251" s="42">
        <v>302807.12</v>
      </c>
      <c r="H251" s="42">
        <v>331261.46</v>
      </c>
      <c r="I251" s="42">
        <v>242661.54</v>
      </c>
      <c r="J251" s="42">
        <v>188471.43</v>
      </c>
      <c r="K251" s="42">
        <v>221612.96</v>
      </c>
      <c r="L251" s="42">
        <v>193995.1</v>
      </c>
      <c r="M251" s="42">
        <v>213039.51</v>
      </c>
      <c r="N251" s="42">
        <v>212680.18</v>
      </c>
      <c r="O251" s="19">
        <f>SUM(C251:N251)</f>
        <v>3215392.72</v>
      </c>
    </row>
    <row r="252" spans="1:15" ht="15">
      <c r="A252" s="13" t="s">
        <v>24</v>
      </c>
      <c r="B252" s="14" t="s">
        <v>8</v>
      </c>
      <c r="C252" s="42">
        <v>169.24395421436003</v>
      </c>
      <c r="D252" s="42">
        <v>177.88618720253837</v>
      </c>
      <c r="E252" s="42">
        <v>197.44852459016394</v>
      </c>
      <c r="F252" s="42">
        <v>151.1702591221576</v>
      </c>
      <c r="G252" s="42">
        <v>165.46837158469947</v>
      </c>
      <c r="H252" s="42">
        <v>175.17792702273928</v>
      </c>
      <c r="I252" s="42">
        <v>168.62589642308535</v>
      </c>
      <c r="J252" s="42">
        <v>146.32875</v>
      </c>
      <c r="K252" s="42">
        <v>145.89398288347596</v>
      </c>
      <c r="L252" s="42">
        <v>131.96945578231293</v>
      </c>
      <c r="M252" s="42">
        <v>156.18732404692082</v>
      </c>
      <c r="N252" s="42">
        <v>191.60376576576576</v>
      </c>
      <c r="O252" s="19">
        <f>SUM(O251/O249/O323)</f>
        <v>165.68010415612972</v>
      </c>
    </row>
    <row r="253" spans="1:15" ht="15">
      <c r="A253" s="13" t="s">
        <v>24</v>
      </c>
      <c r="B253" s="14" t="s">
        <v>9</v>
      </c>
      <c r="C253" s="45">
        <v>6.093806631202017</v>
      </c>
      <c r="D253" s="45">
        <v>6.5602024951888085</v>
      </c>
      <c r="E253" s="45">
        <v>7.100163507956006</v>
      </c>
      <c r="F253" s="45">
        <v>6.5600829077944525</v>
      </c>
      <c r="G253" s="45">
        <v>6.141158759519156</v>
      </c>
      <c r="H253" s="45">
        <v>6.297303421622433</v>
      </c>
      <c r="I253" s="45">
        <v>7.140884585957272</v>
      </c>
      <c r="J253" s="45">
        <v>7.833381372886615</v>
      </c>
      <c r="K253" s="45">
        <v>7.502874269033071</v>
      </c>
      <c r="L253" s="45">
        <v>7.438351190300453</v>
      </c>
      <c r="M253" s="45">
        <v>7.542023850678632</v>
      </c>
      <c r="N253" s="45">
        <v>7.435241645148953</v>
      </c>
      <c r="O253" s="20">
        <f>SUM(O251/O250)</f>
        <v>0.06818843722400245</v>
      </c>
    </row>
    <row r="254" spans="1:15" ht="15">
      <c r="A254" s="21"/>
      <c r="B254" s="22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6"/>
      <c r="N254" s="46"/>
      <c r="O254" s="23"/>
    </row>
    <row r="255" spans="1:15" ht="15">
      <c r="A255" s="13" t="s">
        <v>24</v>
      </c>
      <c r="B255" s="24" t="s">
        <v>14</v>
      </c>
      <c r="C255" s="41">
        <v>719</v>
      </c>
      <c r="D255" s="41">
        <v>725</v>
      </c>
      <c r="E255" s="41">
        <v>726</v>
      </c>
      <c r="F255" s="41">
        <v>736</v>
      </c>
      <c r="G255" s="41">
        <v>728</v>
      </c>
      <c r="H255" s="41">
        <v>723</v>
      </c>
      <c r="I255" s="41">
        <v>722</v>
      </c>
      <c r="J255" s="41">
        <v>728</v>
      </c>
      <c r="K255" s="41">
        <v>727</v>
      </c>
      <c r="L255" s="41">
        <v>718</v>
      </c>
      <c r="M255" s="41">
        <v>714</v>
      </c>
      <c r="N255" s="41">
        <v>694</v>
      </c>
      <c r="O255" s="27">
        <f>SUM(C255:N255)</f>
        <v>8660</v>
      </c>
    </row>
    <row r="256" spans="1:15" ht="15">
      <c r="A256" s="13" t="s">
        <v>24</v>
      </c>
      <c r="B256" s="14" t="s">
        <v>7</v>
      </c>
      <c r="C256" s="42">
        <v>99719616.95</v>
      </c>
      <c r="D256" s="42">
        <v>97363294.12</v>
      </c>
      <c r="E256" s="42">
        <v>91542847.5</v>
      </c>
      <c r="F256" s="42">
        <v>81460950</v>
      </c>
      <c r="G256" s="42">
        <v>87386049.25</v>
      </c>
      <c r="H256" s="42">
        <v>90066004</v>
      </c>
      <c r="I256" s="42">
        <v>84527732</v>
      </c>
      <c r="J256" s="42">
        <v>81021879.5</v>
      </c>
      <c r="K256" s="42">
        <v>97064625</v>
      </c>
      <c r="L256" s="42">
        <v>85420474.05</v>
      </c>
      <c r="M256" s="42">
        <v>92718320.12</v>
      </c>
      <c r="N256" s="42">
        <v>93345396.5</v>
      </c>
      <c r="O256" s="19">
        <f>SUM(C256:N256)</f>
        <v>1081637188.9899998</v>
      </c>
    </row>
    <row r="257" spans="1:15" ht="15">
      <c r="A257" s="13" t="s">
        <v>24</v>
      </c>
      <c r="B257" s="14" t="s">
        <v>0</v>
      </c>
      <c r="C257" s="42">
        <v>5298637.21</v>
      </c>
      <c r="D257" s="42">
        <v>5643659.44</v>
      </c>
      <c r="E257" s="42">
        <v>5353415.69</v>
      </c>
      <c r="F257" s="42">
        <v>4519211.62</v>
      </c>
      <c r="G257" s="42">
        <v>5224685.12</v>
      </c>
      <c r="H257" s="42">
        <v>4556089.01</v>
      </c>
      <c r="I257" s="42">
        <v>4986373.12</v>
      </c>
      <c r="J257" s="42">
        <v>4271489.59</v>
      </c>
      <c r="K257" s="42">
        <v>5504763.21</v>
      </c>
      <c r="L257" s="42">
        <v>4750518.09</v>
      </c>
      <c r="M257" s="42">
        <v>4868680.4</v>
      </c>
      <c r="N257" s="42">
        <v>5245842.05</v>
      </c>
      <c r="O257" s="19">
        <f>SUM(C257:N257)</f>
        <v>60223364.54999999</v>
      </c>
    </row>
    <row r="258" spans="1:15" ht="15">
      <c r="A258" s="13" t="s">
        <v>24</v>
      </c>
      <c r="B258" s="14" t="s">
        <v>8</v>
      </c>
      <c r="C258" s="42">
        <v>237.72431288976625</v>
      </c>
      <c r="D258" s="42">
        <v>251.10831768631814</v>
      </c>
      <c r="E258" s="42">
        <v>245.7950270890726</v>
      </c>
      <c r="F258" s="42">
        <v>198.07203804347824</v>
      </c>
      <c r="G258" s="42">
        <v>239.22550915750915</v>
      </c>
      <c r="H258" s="42">
        <v>203.27885646722885</v>
      </c>
      <c r="I258" s="42">
        <v>235.1619090737597</v>
      </c>
      <c r="J258" s="42">
        <v>209.55109841051808</v>
      </c>
      <c r="K258" s="42">
        <v>244.25447974442028</v>
      </c>
      <c r="L258" s="42">
        <v>220.5440153203343</v>
      </c>
      <c r="M258" s="42">
        <v>219.96387458209094</v>
      </c>
      <c r="N258" s="42">
        <v>251.96167387127764</v>
      </c>
      <c r="O258" s="19">
        <f>SUM(O257/O255/O323)</f>
        <v>229.6896823926729</v>
      </c>
    </row>
    <row r="259" spans="1:15" ht="15">
      <c r="A259" s="13" t="s">
        <v>24</v>
      </c>
      <c r="B259" s="14" t="s">
        <v>9</v>
      </c>
      <c r="C259" s="45">
        <v>5.313535462793412</v>
      </c>
      <c r="D259" s="45">
        <v>5.796495990618605</v>
      </c>
      <c r="E259" s="45">
        <v>5.8479890414158255</v>
      </c>
      <c r="F259" s="45">
        <v>5.547703065088242</v>
      </c>
      <c r="G259" s="45">
        <v>5.978854937191247</v>
      </c>
      <c r="H259" s="45">
        <v>5.058611249145683</v>
      </c>
      <c r="I259" s="45">
        <v>5.899097257217313</v>
      </c>
      <c r="J259" s="45">
        <v>5.272019874582149</v>
      </c>
      <c r="K259" s="45">
        <v>5.671235231166865</v>
      </c>
      <c r="L259" s="45">
        <v>5.56133426187653</v>
      </c>
      <c r="M259" s="45">
        <v>5.2510446626931415</v>
      </c>
      <c r="N259" s="45">
        <v>5.619818702039582</v>
      </c>
      <c r="O259" s="20">
        <f>SUM(O257/O256)</f>
        <v>0.05567797147048425</v>
      </c>
    </row>
    <row r="260" spans="1:15" ht="15">
      <c r="A260" s="21"/>
      <c r="B260" s="22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6"/>
      <c r="N260" s="46"/>
      <c r="O260" s="23"/>
    </row>
    <row r="261" spans="1:15" ht="15">
      <c r="A261" s="13" t="s">
        <v>24</v>
      </c>
      <c r="B261" s="24" t="s">
        <v>38</v>
      </c>
      <c r="C261" s="41">
        <v>34</v>
      </c>
      <c r="D261" s="41">
        <v>32</v>
      </c>
      <c r="E261" s="41">
        <v>32</v>
      </c>
      <c r="F261" s="41">
        <v>32</v>
      </c>
      <c r="G261" s="41">
        <v>32</v>
      </c>
      <c r="H261" s="41">
        <v>32</v>
      </c>
      <c r="I261" s="41">
        <v>33</v>
      </c>
      <c r="J261" s="41">
        <v>33</v>
      </c>
      <c r="K261" s="41">
        <v>32</v>
      </c>
      <c r="L261" s="41">
        <v>31</v>
      </c>
      <c r="M261" s="41">
        <v>31</v>
      </c>
      <c r="N261" s="41">
        <v>31</v>
      </c>
      <c r="O261" s="27">
        <f>SUM(C261:N261)</f>
        <v>385</v>
      </c>
    </row>
    <row r="262" spans="1:15" ht="15">
      <c r="A262" s="13" t="s">
        <v>24</v>
      </c>
      <c r="B262" s="14" t="s">
        <v>7</v>
      </c>
      <c r="C262" s="42">
        <v>4371712</v>
      </c>
      <c r="D262" s="42">
        <v>4235264</v>
      </c>
      <c r="E262" s="42">
        <v>4525012</v>
      </c>
      <c r="F262" s="42">
        <v>3936852</v>
      </c>
      <c r="G262" s="42">
        <v>4455280</v>
      </c>
      <c r="H262" s="42">
        <v>4740200</v>
      </c>
      <c r="I262" s="42">
        <v>4066862</v>
      </c>
      <c r="J262" s="42">
        <v>3997692</v>
      </c>
      <c r="K262" s="42">
        <v>4856458</v>
      </c>
      <c r="L262" s="42">
        <v>4283360</v>
      </c>
      <c r="M262" s="42">
        <v>4637022</v>
      </c>
      <c r="N262" s="42">
        <v>4744118</v>
      </c>
      <c r="O262" s="19">
        <f>SUM(C262:N262)</f>
        <v>52849832</v>
      </c>
    </row>
    <row r="263" spans="1:15" ht="15">
      <c r="A263" s="13" t="s">
        <v>24</v>
      </c>
      <c r="B263" s="14" t="s">
        <v>0</v>
      </c>
      <c r="C263" s="42">
        <v>274879.45</v>
      </c>
      <c r="D263" s="42">
        <v>313765.24</v>
      </c>
      <c r="E263" s="42">
        <v>375651.75</v>
      </c>
      <c r="F263" s="42">
        <v>142216.85</v>
      </c>
      <c r="G263" s="42">
        <v>218714.92</v>
      </c>
      <c r="H263" s="42">
        <v>201909.73</v>
      </c>
      <c r="I263" s="42">
        <v>136746.46</v>
      </c>
      <c r="J263" s="42">
        <v>227053.07</v>
      </c>
      <c r="K263" s="42">
        <v>259223.36</v>
      </c>
      <c r="L263" s="42">
        <v>307348.66</v>
      </c>
      <c r="M263" s="42">
        <v>345230.75</v>
      </c>
      <c r="N263" s="42">
        <v>331883.07</v>
      </c>
      <c r="O263" s="19">
        <f>SUM(C263:N263)</f>
        <v>3134623.31</v>
      </c>
    </row>
    <row r="264" spans="1:15" ht="15">
      <c r="A264" s="13" t="s">
        <v>24</v>
      </c>
      <c r="B264" s="14" t="s">
        <v>8</v>
      </c>
      <c r="C264" s="42">
        <v>260.7964421252372</v>
      </c>
      <c r="D264" s="42">
        <v>316.29560483870966</v>
      </c>
      <c r="E264" s="42">
        <v>391.30390625</v>
      </c>
      <c r="F264" s="42">
        <v>143.36376008064516</v>
      </c>
      <c r="G264" s="42">
        <v>227.82804166666665</v>
      </c>
      <c r="H264" s="42">
        <v>203.53803427419356</v>
      </c>
      <c r="I264" s="42">
        <v>141.09822634951666</v>
      </c>
      <c r="J264" s="42">
        <v>245.72843073593074</v>
      </c>
      <c r="K264" s="42">
        <v>261.31387096774193</v>
      </c>
      <c r="L264" s="42">
        <v>330.4824301075269</v>
      </c>
      <c r="M264" s="42">
        <v>359.24115504682624</v>
      </c>
      <c r="N264" s="42">
        <v>356.86351612903223</v>
      </c>
      <c r="O264" s="19">
        <f>SUM(O263/O261/O323)</f>
        <v>268.91745568008855</v>
      </c>
    </row>
    <row r="265" spans="1:15" ht="15">
      <c r="A265" s="13" t="s">
        <v>24</v>
      </c>
      <c r="B265" s="14" t="s">
        <v>9</v>
      </c>
      <c r="C265" s="45">
        <v>6.287684321382561</v>
      </c>
      <c r="D265" s="45">
        <v>7.408398626390232</v>
      </c>
      <c r="E265" s="45">
        <v>8.301674117107314</v>
      </c>
      <c r="F265" s="45">
        <v>3.612451014160553</v>
      </c>
      <c r="G265" s="45">
        <v>4.909117272090643</v>
      </c>
      <c r="H265" s="45">
        <v>4.2595192185983715</v>
      </c>
      <c r="I265" s="45">
        <v>3.3624563607026743</v>
      </c>
      <c r="J265" s="45">
        <v>5.679603881439591</v>
      </c>
      <c r="K265" s="45">
        <v>5.337704145696308</v>
      </c>
      <c r="L265" s="45">
        <v>7.175410425460386</v>
      </c>
      <c r="M265" s="45">
        <v>7.445096227708214</v>
      </c>
      <c r="N265" s="45">
        <v>6.995674854630513</v>
      </c>
      <c r="O265" s="20">
        <f>SUM(O263/O262)</f>
        <v>0.05931188787884889</v>
      </c>
    </row>
    <row r="266" spans="1:15" ht="15">
      <c r="A266" s="21"/>
      <c r="B266" s="22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6"/>
      <c r="N266" s="46"/>
      <c r="O266" s="23"/>
    </row>
    <row r="267" spans="1:15" ht="15">
      <c r="A267" s="13" t="s">
        <v>24</v>
      </c>
      <c r="B267" s="24" t="s">
        <v>15</v>
      </c>
      <c r="C267" s="41">
        <v>115</v>
      </c>
      <c r="D267" s="41">
        <v>115</v>
      </c>
      <c r="E267" s="41">
        <v>114</v>
      </c>
      <c r="F267" s="41">
        <v>114</v>
      </c>
      <c r="G267" s="41">
        <v>114</v>
      </c>
      <c r="H267" s="41">
        <v>111</v>
      </c>
      <c r="I267" s="41">
        <v>114</v>
      </c>
      <c r="J267" s="41">
        <v>114</v>
      </c>
      <c r="K267" s="41">
        <v>114</v>
      </c>
      <c r="L267" s="41">
        <v>113</v>
      </c>
      <c r="M267" s="41">
        <v>109</v>
      </c>
      <c r="N267" s="41">
        <v>106</v>
      </c>
      <c r="O267" s="27">
        <f>SUM(C267:N267)</f>
        <v>1353</v>
      </c>
    </row>
    <row r="268" spans="1:15" ht="15">
      <c r="A268" s="13" t="s">
        <v>24</v>
      </c>
      <c r="B268" s="14" t="s">
        <v>7</v>
      </c>
      <c r="C268" s="42">
        <v>15079825</v>
      </c>
      <c r="D268" s="42">
        <v>14541660</v>
      </c>
      <c r="E268" s="42">
        <v>14187999</v>
      </c>
      <c r="F268" s="42">
        <v>14865720</v>
      </c>
      <c r="G268" s="42">
        <v>15878420</v>
      </c>
      <c r="H268" s="42">
        <v>16390935</v>
      </c>
      <c r="I268" s="42">
        <v>16107765</v>
      </c>
      <c r="J268" s="42">
        <v>13878305</v>
      </c>
      <c r="K268" s="42">
        <v>17702570.12</v>
      </c>
      <c r="L268" s="42">
        <v>13886567.4</v>
      </c>
      <c r="M268" s="42">
        <v>15196945</v>
      </c>
      <c r="N268" s="42">
        <v>15340367</v>
      </c>
      <c r="O268" s="19">
        <f>SUM(C268:N268)</f>
        <v>183057078.52</v>
      </c>
    </row>
    <row r="269" spans="1:15" ht="15">
      <c r="A269" s="13" t="s">
        <v>24</v>
      </c>
      <c r="B269" s="14" t="s">
        <v>0</v>
      </c>
      <c r="C269" s="42">
        <v>818606.86</v>
      </c>
      <c r="D269" s="42">
        <v>632527.93</v>
      </c>
      <c r="E269" s="42">
        <v>854071.66</v>
      </c>
      <c r="F269" s="42">
        <v>620271.7</v>
      </c>
      <c r="G269" s="42">
        <v>844147.92</v>
      </c>
      <c r="H269" s="42">
        <v>871519</v>
      </c>
      <c r="I269" s="42">
        <v>675032.01</v>
      </c>
      <c r="J269" s="42">
        <v>841552.13</v>
      </c>
      <c r="K269" s="42">
        <v>892082.48</v>
      </c>
      <c r="L269" s="42">
        <v>791545.86</v>
      </c>
      <c r="M269" s="42">
        <v>800672.54</v>
      </c>
      <c r="N269" s="42">
        <v>744023.13</v>
      </c>
      <c r="O269" s="19">
        <f>SUM(C269:N269)</f>
        <v>9386053.22</v>
      </c>
    </row>
    <row r="270" spans="1:15" ht="15">
      <c r="A270" s="13" t="s">
        <v>24</v>
      </c>
      <c r="B270" s="14" t="s">
        <v>8</v>
      </c>
      <c r="C270" s="42">
        <v>229.6232426367461</v>
      </c>
      <c r="D270" s="42">
        <v>177.42718934081347</v>
      </c>
      <c r="E270" s="42">
        <v>249.72855555555554</v>
      </c>
      <c r="F270" s="42">
        <v>175.5154782116582</v>
      </c>
      <c r="G270" s="42">
        <v>246.8268771929825</v>
      </c>
      <c r="H270" s="42">
        <v>253.2749200813717</v>
      </c>
      <c r="I270" s="42">
        <v>201.6224641577061</v>
      </c>
      <c r="J270" s="42">
        <v>263.64415100250625</v>
      </c>
      <c r="K270" s="42">
        <v>252.42854555744202</v>
      </c>
      <c r="L270" s="42">
        <v>233.4943539823009</v>
      </c>
      <c r="M270" s="42">
        <v>236.9554720331459</v>
      </c>
      <c r="N270" s="42">
        <v>233.9695377358491</v>
      </c>
      <c r="O270" s="19">
        <f>SUM(O269/O267/O323)</f>
        <v>229.12874695726615</v>
      </c>
    </row>
    <row r="271" spans="1:15" ht="15">
      <c r="A271" s="13" t="s">
        <v>24</v>
      </c>
      <c r="B271" s="14" t="s">
        <v>9</v>
      </c>
      <c r="C271" s="45">
        <v>5.428490449988643</v>
      </c>
      <c r="D271" s="45">
        <v>4.349764263502241</v>
      </c>
      <c r="E271" s="45">
        <v>6.019676629523303</v>
      </c>
      <c r="F271" s="45">
        <v>4.172496858544355</v>
      </c>
      <c r="G271" s="45">
        <v>5.31632190104557</v>
      </c>
      <c r="H271" s="45">
        <v>5.317079227023962</v>
      </c>
      <c r="I271" s="45">
        <v>4.190724225241677</v>
      </c>
      <c r="J271" s="45">
        <v>6.063796191249581</v>
      </c>
      <c r="K271" s="45">
        <v>5.0392822847352745</v>
      </c>
      <c r="L271" s="45">
        <v>5.700082944904009</v>
      </c>
      <c r="M271" s="45">
        <v>5.26864142760272</v>
      </c>
      <c r="N271" s="45">
        <v>4.850099935679505</v>
      </c>
      <c r="O271" s="20">
        <f>SUM(O269/O268)</f>
        <v>0.05127391574193905</v>
      </c>
    </row>
    <row r="272" spans="1:15" ht="15">
      <c r="A272" s="21"/>
      <c r="B272" s="22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6"/>
      <c r="N272" s="46"/>
      <c r="O272" s="20"/>
    </row>
    <row r="273" spans="1:15" ht="15">
      <c r="A273" s="13" t="s">
        <v>24</v>
      </c>
      <c r="B273" s="24" t="s">
        <v>41</v>
      </c>
      <c r="C273" s="41">
        <v>22</v>
      </c>
      <c r="D273" s="41">
        <v>22</v>
      </c>
      <c r="E273" s="41">
        <v>22</v>
      </c>
      <c r="F273" s="41">
        <v>22</v>
      </c>
      <c r="G273" s="41">
        <v>22</v>
      </c>
      <c r="H273" s="41">
        <v>19</v>
      </c>
      <c r="I273" s="41">
        <v>22</v>
      </c>
      <c r="J273" s="41">
        <v>22</v>
      </c>
      <c r="K273" s="41">
        <v>22</v>
      </c>
      <c r="L273" s="41">
        <v>22</v>
      </c>
      <c r="M273" s="41">
        <v>22</v>
      </c>
      <c r="N273" s="41">
        <v>22</v>
      </c>
      <c r="O273" s="27">
        <f>SUM(C273:N273)</f>
        <v>261</v>
      </c>
    </row>
    <row r="274" spans="1:15" ht="15">
      <c r="A274" s="13" t="s">
        <v>24</v>
      </c>
      <c r="B274" s="14" t="s">
        <v>7</v>
      </c>
      <c r="C274" s="42">
        <v>5766700</v>
      </c>
      <c r="D274" s="42">
        <v>9245140</v>
      </c>
      <c r="E274" s="42">
        <v>5246610</v>
      </c>
      <c r="F274" s="42">
        <v>6478200</v>
      </c>
      <c r="G274" s="42">
        <v>6064280</v>
      </c>
      <c r="H274" s="42">
        <v>6399100</v>
      </c>
      <c r="I274" s="42">
        <v>6634245</v>
      </c>
      <c r="J274" s="42">
        <v>5407330</v>
      </c>
      <c r="K274" s="42">
        <v>7010950</v>
      </c>
      <c r="L274" s="42">
        <v>5354075</v>
      </c>
      <c r="M274" s="42">
        <v>6026950</v>
      </c>
      <c r="N274" s="42">
        <v>6669770</v>
      </c>
      <c r="O274" s="19">
        <f>SUM(C274:N274)</f>
        <v>76303350</v>
      </c>
    </row>
    <row r="275" spans="1:15" ht="15">
      <c r="A275" s="13" t="s">
        <v>24</v>
      </c>
      <c r="B275" s="14" t="s">
        <v>0</v>
      </c>
      <c r="C275" s="42">
        <v>219972.1</v>
      </c>
      <c r="D275" s="42">
        <v>656323.41</v>
      </c>
      <c r="E275" s="42">
        <v>198834.17</v>
      </c>
      <c r="F275" s="42">
        <v>106854.11</v>
      </c>
      <c r="G275" s="42">
        <v>191054.73</v>
      </c>
      <c r="H275" s="42">
        <v>364898.32</v>
      </c>
      <c r="I275" s="42">
        <v>407677.66</v>
      </c>
      <c r="J275" s="42">
        <v>270069.02</v>
      </c>
      <c r="K275" s="42">
        <v>109475.9</v>
      </c>
      <c r="L275" s="42">
        <v>288601.75</v>
      </c>
      <c r="M275" s="42">
        <v>443004.19</v>
      </c>
      <c r="N275" s="42">
        <v>468189.1</v>
      </c>
      <c r="O275" s="19">
        <f>SUM(C275:N275)</f>
        <v>3724954.46</v>
      </c>
    </row>
    <row r="276" spans="1:15" ht="15">
      <c r="A276" s="13" t="s">
        <v>24</v>
      </c>
      <c r="B276" s="14" t="s">
        <v>8</v>
      </c>
      <c r="C276" s="42">
        <v>322.5397360703812</v>
      </c>
      <c r="D276" s="42">
        <v>962.3510410557184</v>
      </c>
      <c r="E276" s="42">
        <v>301.2638939393939</v>
      </c>
      <c r="F276" s="42">
        <v>156.6775806451613</v>
      </c>
      <c r="G276" s="42">
        <v>289.47686363636365</v>
      </c>
      <c r="H276" s="42">
        <v>619.521765704584</v>
      </c>
      <c r="I276" s="42">
        <v>630.9771537960248</v>
      </c>
      <c r="J276" s="42">
        <v>438.4237337662338</v>
      </c>
      <c r="K276" s="42">
        <v>160.52184750733136</v>
      </c>
      <c r="L276" s="42">
        <v>437.2753787878788</v>
      </c>
      <c r="M276" s="42">
        <v>649.5662609970675</v>
      </c>
      <c r="N276" s="42">
        <v>709.3774242424244</v>
      </c>
      <c r="O276" s="19">
        <f>SUM(O275/O273/O323)</f>
        <v>471.3839860855974</v>
      </c>
    </row>
    <row r="277" spans="1:15" ht="15">
      <c r="A277" s="13" t="s">
        <v>24</v>
      </c>
      <c r="B277" s="14" t="s">
        <v>9</v>
      </c>
      <c r="C277" s="45">
        <v>3.81452303743909</v>
      </c>
      <c r="D277" s="45">
        <v>7.09911813125599</v>
      </c>
      <c r="E277" s="45">
        <v>3.789764628969944</v>
      </c>
      <c r="F277" s="45">
        <v>1.6494413571671143</v>
      </c>
      <c r="G277" s="45">
        <v>3.1504932160124532</v>
      </c>
      <c r="H277" s="45">
        <v>5.70233814130112</v>
      </c>
      <c r="I277" s="45">
        <v>6.145049813505531</v>
      </c>
      <c r="J277" s="45">
        <v>4.994498578781025</v>
      </c>
      <c r="K277" s="45">
        <v>1.5614987983083606</v>
      </c>
      <c r="L277" s="45">
        <v>5.39031952298016</v>
      </c>
      <c r="M277" s="45">
        <v>7.350387675358184</v>
      </c>
      <c r="N277" s="45">
        <v>7.019568890681389</v>
      </c>
      <c r="O277" s="20">
        <f>SUM(O275/O274)</f>
        <v>0.048817705382529074</v>
      </c>
    </row>
    <row r="278" spans="1:15" ht="15">
      <c r="A278" s="21"/>
      <c r="B278" s="22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6"/>
      <c r="N278" s="46"/>
      <c r="O278" s="20"/>
    </row>
    <row r="279" spans="1:15" ht="15">
      <c r="A279" s="13" t="s">
        <v>24</v>
      </c>
      <c r="B279" s="24" t="s">
        <v>39</v>
      </c>
      <c r="C279" s="41">
        <v>1242</v>
      </c>
      <c r="D279" s="41">
        <v>1264</v>
      </c>
      <c r="E279" s="41">
        <v>1241</v>
      </c>
      <c r="F279" s="41">
        <v>1229</v>
      </c>
      <c r="G279" s="41">
        <v>1217</v>
      </c>
      <c r="H279" s="41">
        <v>1199</v>
      </c>
      <c r="I279" s="41">
        <v>1190</v>
      </c>
      <c r="J279" s="41">
        <v>1179</v>
      </c>
      <c r="K279" s="41">
        <v>1153</v>
      </c>
      <c r="L279" s="41">
        <v>1171</v>
      </c>
      <c r="M279" s="41">
        <v>1202</v>
      </c>
      <c r="N279" s="41">
        <v>1312</v>
      </c>
      <c r="O279" s="27">
        <f>SUM(C279:N279)</f>
        <v>14599</v>
      </c>
    </row>
    <row r="280" spans="1:15" ht="15">
      <c r="A280" s="13" t="s">
        <v>24</v>
      </c>
      <c r="B280" s="14" t="s">
        <v>7</v>
      </c>
      <c r="C280" s="42">
        <v>154742516.1</v>
      </c>
      <c r="D280" s="42">
        <v>154200259.8</v>
      </c>
      <c r="E280" s="42">
        <v>147913729.51</v>
      </c>
      <c r="F280" s="42">
        <v>140525356.61</v>
      </c>
      <c r="G280" s="42">
        <v>139173192.79</v>
      </c>
      <c r="H280" s="42">
        <v>142786346.72</v>
      </c>
      <c r="I280" s="42">
        <v>139904743.01</v>
      </c>
      <c r="J280" s="42">
        <v>134020033.28</v>
      </c>
      <c r="K280" s="42">
        <v>160238670.8</v>
      </c>
      <c r="L280" s="42">
        <v>148389552.65</v>
      </c>
      <c r="M280" s="42">
        <v>155576913.72</v>
      </c>
      <c r="N280" s="42">
        <v>152350321.9</v>
      </c>
      <c r="O280" s="19">
        <f>SUM(C280:N280)</f>
        <v>1769821636.89</v>
      </c>
    </row>
    <row r="281" spans="1:15" ht="15">
      <c r="A281" s="13" t="s">
        <v>24</v>
      </c>
      <c r="B281" s="14" t="s">
        <v>0</v>
      </c>
      <c r="C281" s="42">
        <v>7177884.890000001</v>
      </c>
      <c r="D281" s="42">
        <v>6668158.78</v>
      </c>
      <c r="E281" s="42">
        <v>7301839.98</v>
      </c>
      <c r="F281" s="42">
        <v>6637751.59</v>
      </c>
      <c r="G281" s="42">
        <v>6866779.11</v>
      </c>
      <c r="H281" s="42">
        <v>6506739.03</v>
      </c>
      <c r="I281" s="42">
        <v>6733024.850000001</v>
      </c>
      <c r="J281" s="42">
        <v>6547599.850000001</v>
      </c>
      <c r="K281" s="42">
        <v>7412617.850000001</v>
      </c>
      <c r="L281" s="42">
        <v>7279778.100000001</v>
      </c>
      <c r="M281" s="42">
        <v>7852909.100000001</v>
      </c>
      <c r="N281" s="42">
        <v>7403883.61</v>
      </c>
      <c r="O281" s="19">
        <f>SUM(C281:N281)</f>
        <v>84388966.74</v>
      </c>
    </row>
    <row r="282" spans="1:15" ht="15">
      <c r="A282" s="13" t="s">
        <v>24</v>
      </c>
      <c r="B282" s="14" t="s">
        <v>8</v>
      </c>
      <c r="C282" s="42">
        <v>186.4288839540803</v>
      </c>
      <c r="D282" s="42">
        <v>170.17555073499386</v>
      </c>
      <c r="E282" s="42">
        <v>196.12785334407738</v>
      </c>
      <c r="F282" s="42">
        <v>174.22377463975434</v>
      </c>
      <c r="G282" s="42">
        <v>188.07940591618737</v>
      </c>
      <c r="H282" s="42">
        <v>175.05822136726843</v>
      </c>
      <c r="I282" s="42">
        <v>192.6560527544351</v>
      </c>
      <c r="J282" s="42">
        <v>198.3399930328366</v>
      </c>
      <c r="K282" s="42">
        <v>207.38656100495203</v>
      </c>
      <c r="L282" s="42">
        <v>207.22397096498716</v>
      </c>
      <c r="M282" s="42">
        <v>210.74845955665293</v>
      </c>
      <c r="N282" s="42">
        <v>188.10679903455286</v>
      </c>
      <c r="O282" s="19">
        <f>SUM(O281/O279/O323)</f>
        <v>190.92241761914636</v>
      </c>
    </row>
    <row r="283" spans="1:15" ht="15">
      <c r="A283" s="13" t="s">
        <v>24</v>
      </c>
      <c r="B283" s="14" t="s">
        <v>9</v>
      </c>
      <c r="C283" s="45">
        <v>4.6385990553245255</v>
      </c>
      <c r="D283" s="45">
        <v>4.324349899701012</v>
      </c>
      <c r="E283" s="45">
        <v>4.9365532220633686</v>
      </c>
      <c r="F283" s="45">
        <v>4.723525881824838</v>
      </c>
      <c r="G283" s="45">
        <v>4.933981158542048</v>
      </c>
      <c r="H283" s="45">
        <v>4.556975634904037</v>
      </c>
      <c r="I283" s="45">
        <v>4.81257797637264</v>
      </c>
      <c r="J283" s="45">
        <v>4.885538146614613</v>
      </c>
      <c r="K283" s="45">
        <v>4.625985608213121</v>
      </c>
      <c r="L283" s="45">
        <v>4.90585622100398</v>
      </c>
      <c r="M283" s="45">
        <v>5.047605658339062</v>
      </c>
      <c r="N283" s="45">
        <v>4.859775494836024</v>
      </c>
      <c r="O283" s="20">
        <f>SUM(O281/O280)</f>
        <v>0.047682187278652324</v>
      </c>
    </row>
    <row r="284" spans="1:15" ht="15">
      <c r="A284" s="21"/>
      <c r="B284" s="22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6"/>
      <c r="N284" s="46"/>
      <c r="O284" s="20"/>
    </row>
    <row r="285" spans="1:15" ht="15">
      <c r="A285" s="13" t="s">
        <v>24</v>
      </c>
      <c r="B285" s="24" t="s">
        <v>16</v>
      </c>
      <c r="C285" s="41">
        <v>203</v>
      </c>
      <c r="D285" s="41">
        <v>205</v>
      </c>
      <c r="E285" s="41">
        <v>205</v>
      </c>
      <c r="F285" s="41">
        <v>204</v>
      </c>
      <c r="G285" s="41">
        <v>201</v>
      </c>
      <c r="H285" s="41">
        <v>202</v>
      </c>
      <c r="I285" s="41">
        <v>204</v>
      </c>
      <c r="J285" s="41">
        <v>201</v>
      </c>
      <c r="K285" s="41">
        <v>202</v>
      </c>
      <c r="L285" s="41">
        <v>202</v>
      </c>
      <c r="M285" s="41">
        <v>199</v>
      </c>
      <c r="N285" s="41">
        <v>200</v>
      </c>
      <c r="O285" s="27">
        <f>SUM(C285:N285)</f>
        <v>2428</v>
      </c>
    </row>
    <row r="286" spans="1:15" ht="15">
      <c r="A286" s="13" t="s">
        <v>24</v>
      </c>
      <c r="B286" s="14" t="s">
        <v>0</v>
      </c>
      <c r="C286" s="42">
        <v>5597121.05</v>
      </c>
      <c r="D286" s="42">
        <v>5320494.82</v>
      </c>
      <c r="E286" s="42">
        <v>5666999</v>
      </c>
      <c r="F286" s="42">
        <v>4964219.81</v>
      </c>
      <c r="G286" s="42">
        <v>5044047.49</v>
      </c>
      <c r="H286" s="42">
        <v>5891486.78</v>
      </c>
      <c r="I286" s="42">
        <v>5522591.51</v>
      </c>
      <c r="J286" s="42">
        <v>4984817.32</v>
      </c>
      <c r="K286" s="42">
        <v>6462961.68</v>
      </c>
      <c r="L286" s="42">
        <v>5368093.34</v>
      </c>
      <c r="M286" s="42">
        <v>5750591.57</v>
      </c>
      <c r="N286" s="42">
        <v>5542892.93</v>
      </c>
      <c r="O286" s="19">
        <f>SUM(C286:N286)</f>
        <v>66116317.3</v>
      </c>
    </row>
    <row r="287" spans="1:15" ht="15">
      <c r="A287" s="13" t="s">
        <v>24</v>
      </c>
      <c r="B287" s="14" t="s">
        <v>8</v>
      </c>
      <c r="C287" s="42">
        <v>889.4201573176546</v>
      </c>
      <c r="D287" s="42">
        <v>837.2139763965381</v>
      </c>
      <c r="E287" s="42">
        <v>921.4632520325201</v>
      </c>
      <c r="F287" s="42">
        <v>784.980994623656</v>
      </c>
      <c r="G287" s="42">
        <v>836.4921210613599</v>
      </c>
      <c r="H287" s="42">
        <v>940.8314883423827</v>
      </c>
      <c r="I287" s="42">
        <v>921.7903462119615</v>
      </c>
      <c r="J287" s="42">
        <v>885.7173631840797</v>
      </c>
      <c r="K287" s="42">
        <v>1032.0922516767805</v>
      </c>
      <c r="L287" s="42">
        <v>885.8239834983499</v>
      </c>
      <c r="M287" s="42">
        <v>932.1756475928028</v>
      </c>
      <c r="N287" s="42">
        <v>923.8154883333334</v>
      </c>
      <c r="O287" s="29">
        <f>SUM(O286/O285/O323)</f>
        <v>899.4030109215419</v>
      </c>
    </row>
    <row r="288" spans="1:15" ht="15">
      <c r="A288" s="13"/>
      <c r="B288" s="22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6"/>
      <c r="N288" s="46"/>
      <c r="O288" s="23"/>
    </row>
    <row r="289" spans="1:15" ht="15">
      <c r="A289" s="13" t="s">
        <v>24</v>
      </c>
      <c r="B289" s="24" t="s">
        <v>17</v>
      </c>
      <c r="C289" s="41">
        <v>87</v>
      </c>
      <c r="D289" s="41">
        <v>90</v>
      </c>
      <c r="E289" s="41">
        <v>90</v>
      </c>
      <c r="F289" s="41">
        <v>89</v>
      </c>
      <c r="G289" s="41">
        <v>86</v>
      </c>
      <c r="H289" s="41">
        <v>87</v>
      </c>
      <c r="I289" s="41">
        <v>86</v>
      </c>
      <c r="J289" s="41">
        <v>84</v>
      </c>
      <c r="K289" s="41">
        <v>83</v>
      </c>
      <c r="L289" s="41">
        <v>84</v>
      </c>
      <c r="M289" s="41">
        <v>83</v>
      </c>
      <c r="N289" s="41">
        <v>85</v>
      </c>
      <c r="O289" s="27">
        <f>SUM(C289:N289)</f>
        <v>1034</v>
      </c>
    </row>
    <row r="290" spans="1:15" ht="15">
      <c r="A290" s="13" t="s">
        <v>24</v>
      </c>
      <c r="B290" s="24" t="s">
        <v>18</v>
      </c>
      <c r="C290" s="42">
        <v>12218998.5</v>
      </c>
      <c r="D290" s="42">
        <v>11151023.13</v>
      </c>
      <c r="E290" s="42">
        <v>11556696.81</v>
      </c>
      <c r="F290" s="42">
        <v>10383915.16</v>
      </c>
      <c r="G290" s="42">
        <v>11281374.05</v>
      </c>
      <c r="H290" s="42">
        <v>11969285.05</v>
      </c>
      <c r="I290" s="42">
        <v>11581839.55</v>
      </c>
      <c r="J290" s="42">
        <v>10786661.51</v>
      </c>
      <c r="K290" s="42">
        <v>13759781.290000001</v>
      </c>
      <c r="L290" s="42">
        <v>11635245.4</v>
      </c>
      <c r="M290" s="42">
        <v>12028596.700000001</v>
      </c>
      <c r="N290" s="42">
        <v>11470385.26</v>
      </c>
      <c r="O290" s="19">
        <f>SUM(C290:N290)</f>
        <v>139823802.41000003</v>
      </c>
    </row>
    <row r="291" spans="1:15" ht="15">
      <c r="A291" s="13" t="s">
        <v>24</v>
      </c>
      <c r="B291" s="14" t="s">
        <v>0</v>
      </c>
      <c r="C291" s="42">
        <v>2134228</v>
      </c>
      <c r="D291" s="42">
        <v>1962847.13</v>
      </c>
      <c r="E291" s="42">
        <v>2053418.81</v>
      </c>
      <c r="F291" s="42">
        <v>1760354.41</v>
      </c>
      <c r="G291" s="42">
        <v>1921291.8</v>
      </c>
      <c r="H291" s="42">
        <v>2285538.55</v>
      </c>
      <c r="I291" s="42">
        <v>2075192.55</v>
      </c>
      <c r="J291" s="42">
        <v>1758437.01</v>
      </c>
      <c r="K291" s="42">
        <v>2347146.04</v>
      </c>
      <c r="L291" s="42">
        <v>2054274.9</v>
      </c>
      <c r="M291" s="42">
        <v>2188164.7</v>
      </c>
      <c r="N291" s="42">
        <v>2206041.01</v>
      </c>
      <c r="O291" s="19">
        <f>SUM(C291:N291)</f>
        <v>24746934.909999996</v>
      </c>
    </row>
    <row r="292" spans="1:15" ht="15">
      <c r="A292" s="13" t="s">
        <v>24</v>
      </c>
      <c r="B292" s="14" t="s">
        <v>8</v>
      </c>
      <c r="C292" s="42">
        <v>791.3340748980349</v>
      </c>
      <c r="D292" s="42">
        <v>703.5294372759857</v>
      </c>
      <c r="E292" s="42">
        <v>760.5254851851853</v>
      </c>
      <c r="F292" s="42">
        <v>638.0407430228344</v>
      </c>
      <c r="G292" s="42">
        <v>744.6867441860466</v>
      </c>
      <c r="H292" s="42">
        <v>847.437356321839</v>
      </c>
      <c r="I292" s="42">
        <v>821.6357933233309</v>
      </c>
      <c r="J292" s="42">
        <v>747.6347831632654</v>
      </c>
      <c r="K292" s="42">
        <v>912.2215468324913</v>
      </c>
      <c r="L292" s="42">
        <v>815.1884523809524</v>
      </c>
      <c r="M292" s="42">
        <v>850.4332296929654</v>
      </c>
      <c r="N292" s="42">
        <v>865.1141215686275</v>
      </c>
      <c r="O292" s="19">
        <f>SUM(O291/O289/O323)</f>
        <v>790.4879272865641</v>
      </c>
    </row>
    <row r="293" spans="1:15" ht="15">
      <c r="A293" s="13" t="s">
        <v>24</v>
      </c>
      <c r="B293" s="14" t="s">
        <v>9</v>
      </c>
      <c r="C293" s="20">
        <v>0.1746647239542586</v>
      </c>
      <c r="D293" s="20">
        <v>0.17602394929298296</v>
      </c>
      <c r="E293" s="20">
        <v>0.17768215639465237</v>
      </c>
      <c r="F293" s="20">
        <v>0.1695270408969713</v>
      </c>
      <c r="G293" s="20">
        <v>0.1703065416929421</v>
      </c>
      <c r="H293" s="20">
        <v>0.19095029823857357</v>
      </c>
      <c r="I293" s="20">
        <v>0.1791764202086533</v>
      </c>
      <c r="J293" s="20">
        <v>0.16301957824205424</v>
      </c>
      <c r="K293" s="20">
        <v>0.17058018514478876</v>
      </c>
      <c r="L293" s="20">
        <v>0.17655621599523805</v>
      </c>
      <c r="M293" s="20">
        <v>0.18191354773745136</v>
      </c>
      <c r="N293" s="20">
        <v>0.1923249271925501</v>
      </c>
      <c r="O293" s="20">
        <f>SUM(O291/O290)</f>
        <v>0.17698656797671328</v>
      </c>
    </row>
    <row r="294" spans="1:15" ht="15">
      <c r="A294" s="21"/>
      <c r="B294" s="22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6"/>
      <c r="N294" s="46"/>
      <c r="O294" s="23"/>
    </row>
    <row r="295" spans="1:15" ht="15">
      <c r="A295" s="13" t="s">
        <v>24</v>
      </c>
      <c r="B295" s="24" t="s">
        <v>42</v>
      </c>
      <c r="C295" s="41">
        <v>15</v>
      </c>
      <c r="D295" s="41">
        <v>15</v>
      </c>
      <c r="E295" s="41">
        <v>15</v>
      </c>
      <c r="F295" s="41">
        <v>15</v>
      </c>
      <c r="G295" s="41">
        <v>15</v>
      </c>
      <c r="H295" s="41">
        <v>15</v>
      </c>
      <c r="I295" s="41">
        <v>16</v>
      </c>
      <c r="J295" s="41">
        <v>15</v>
      </c>
      <c r="K295" s="41">
        <v>16</v>
      </c>
      <c r="L295" s="41">
        <v>16</v>
      </c>
      <c r="M295" s="41">
        <v>16</v>
      </c>
      <c r="N295" s="41">
        <v>17</v>
      </c>
      <c r="O295" s="27">
        <f>SUM(C295:N295)</f>
        <v>186</v>
      </c>
    </row>
    <row r="296" spans="1:15" ht="15">
      <c r="A296" s="13" t="s">
        <v>24</v>
      </c>
      <c r="B296" s="24" t="s">
        <v>43</v>
      </c>
      <c r="C296" s="42">
        <v>4691667.16</v>
      </c>
      <c r="D296" s="42">
        <v>4322815.7</v>
      </c>
      <c r="E296" s="42">
        <v>4222658.25</v>
      </c>
      <c r="F296" s="42">
        <v>4114958.61</v>
      </c>
      <c r="G296" s="42">
        <v>4173638.55</v>
      </c>
      <c r="H296" s="42">
        <v>4457217.75</v>
      </c>
      <c r="I296" s="42">
        <v>4418826</v>
      </c>
      <c r="J296" s="42">
        <v>4296109</v>
      </c>
      <c r="K296" s="42">
        <v>5015833.76</v>
      </c>
      <c r="L296" s="42">
        <v>4122343.81</v>
      </c>
      <c r="M296" s="42">
        <v>4284736.75</v>
      </c>
      <c r="N296" s="42">
        <v>4507593.3</v>
      </c>
      <c r="O296" s="19">
        <f>SUM(C296:N296)</f>
        <v>52628398.63999999</v>
      </c>
    </row>
    <row r="297" spans="1:15" ht="15">
      <c r="A297" s="13" t="s">
        <v>24</v>
      </c>
      <c r="B297" s="14" t="s">
        <v>0</v>
      </c>
      <c r="C297" s="42">
        <v>957793.66</v>
      </c>
      <c r="D297" s="42">
        <v>1007457.95</v>
      </c>
      <c r="E297" s="42">
        <v>924757</v>
      </c>
      <c r="F297" s="42">
        <v>963562.61</v>
      </c>
      <c r="G297" s="42">
        <v>917996.05</v>
      </c>
      <c r="H297" s="42">
        <v>992132.5</v>
      </c>
      <c r="I297" s="42">
        <v>956243.5</v>
      </c>
      <c r="J297" s="42">
        <v>950247.25</v>
      </c>
      <c r="K297" s="42">
        <v>1045763.01</v>
      </c>
      <c r="L297" s="42">
        <v>1020044.31</v>
      </c>
      <c r="M297" s="42">
        <v>1036209.5</v>
      </c>
      <c r="N297" s="42">
        <v>929644.8</v>
      </c>
      <c r="O297" s="19">
        <f>SUM(C297:N297)</f>
        <v>11701852.14</v>
      </c>
    </row>
    <row r="298" spans="1:15" ht="15">
      <c r="A298" s="13" t="s">
        <v>24</v>
      </c>
      <c r="B298" s="14" t="s">
        <v>8</v>
      </c>
      <c r="C298" s="42">
        <v>2059.7713118279567</v>
      </c>
      <c r="D298" s="42">
        <v>2166.5762365591395</v>
      </c>
      <c r="E298" s="42">
        <v>2055.015555555556</v>
      </c>
      <c r="F298" s="42">
        <v>2072.1776559139785</v>
      </c>
      <c r="G298" s="42">
        <v>2039.9912222222224</v>
      </c>
      <c r="H298" s="42">
        <v>2133.618279569893</v>
      </c>
      <c r="I298" s="42">
        <v>2035.0164090501792</v>
      </c>
      <c r="J298" s="42">
        <v>2262.493452380953</v>
      </c>
      <c r="K298" s="42">
        <v>2108.3931653225804</v>
      </c>
      <c r="L298" s="42">
        <v>2125.0923125</v>
      </c>
      <c r="M298" s="42">
        <v>2089.132056451613</v>
      </c>
      <c r="N298" s="42">
        <v>1822.8329411764705</v>
      </c>
      <c r="O298" s="19">
        <f>SUM(O297/O295/O323)</f>
        <v>2077.9544642313545</v>
      </c>
    </row>
    <row r="299" spans="1:15" ht="15">
      <c r="A299" s="13" t="s">
        <v>24</v>
      </c>
      <c r="B299" s="14" t="s">
        <v>9</v>
      </c>
      <c r="C299" s="20">
        <v>0.20414782791198682</v>
      </c>
      <c r="D299" s="20">
        <v>0.23305595702356685</v>
      </c>
      <c r="E299" s="20">
        <v>0.21899877879058768</v>
      </c>
      <c r="F299" s="20">
        <v>0.23416094821911224</v>
      </c>
      <c r="G299" s="20">
        <v>0.2199510185183621</v>
      </c>
      <c r="H299" s="20">
        <v>0.2225900899726068</v>
      </c>
      <c r="I299" s="20">
        <v>0.2164021620222204</v>
      </c>
      <c r="J299" s="20">
        <v>0.22118788187171232</v>
      </c>
      <c r="K299" s="20">
        <v>0.20849235840702982</v>
      </c>
      <c r="L299" s="20">
        <v>0.24744280366076501</v>
      </c>
      <c r="M299" s="20">
        <v>0.2418373777572216</v>
      </c>
      <c r="N299" s="20">
        <v>0.2062397244223431</v>
      </c>
      <c r="O299" s="20">
        <f>SUM(O297/O296)</f>
        <v>0.2223486262625148</v>
      </c>
    </row>
    <row r="300" spans="1:15" ht="15">
      <c r="A300" s="21"/>
      <c r="B300" s="22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6"/>
      <c r="N300" s="46"/>
      <c r="O300" s="23"/>
    </row>
    <row r="301" spans="1:15" ht="15">
      <c r="A301" s="13" t="s">
        <v>24</v>
      </c>
      <c r="B301" s="14" t="s">
        <v>36</v>
      </c>
      <c r="C301" s="41">
        <v>25</v>
      </c>
      <c r="D301" s="41">
        <v>24</v>
      </c>
      <c r="E301" s="41">
        <v>24</v>
      </c>
      <c r="F301" s="41">
        <v>24</v>
      </c>
      <c r="G301" s="41">
        <v>24</v>
      </c>
      <c r="H301" s="41">
        <v>24</v>
      </c>
      <c r="I301" s="41">
        <v>25</v>
      </c>
      <c r="J301" s="41">
        <v>26</v>
      </c>
      <c r="K301" s="41">
        <v>26</v>
      </c>
      <c r="L301" s="41">
        <v>25</v>
      </c>
      <c r="M301" s="41">
        <v>26</v>
      </c>
      <c r="N301" s="41">
        <v>26</v>
      </c>
      <c r="O301" s="27">
        <f>SUM(C301:N301)</f>
        <v>299</v>
      </c>
    </row>
    <row r="302" spans="1:15" ht="15">
      <c r="A302" s="13" t="s">
        <v>24</v>
      </c>
      <c r="B302" s="31" t="s">
        <v>37</v>
      </c>
      <c r="C302" s="42">
        <v>3340601.85</v>
      </c>
      <c r="D302" s="42">
        <v>3100779.7</v>
      </c>
      <c r="E302" s="42">
        <v>3026756.26</v>
      </c>
      <c r="F302" s="42">
        <v>2659318.75</v>
      </c>
      <c r="G302" s="42">
        <v>2833882.25</v>
      </c>
      <c r="H302" s="42">
        <v>2882296.5</v>
      </c>
      <c r="I302" s="42">
        <v>2901367.16</v>
      </c>
      <c r="J302" s="42">
        <v>2769373.25</v>
      </c>
      <c r="K302" s="42">
        <v>3339737.1</v>
      </c>
      <c r="L302" s="42">
        <v>2879336.5</v>
      </c>
      <c r="M302" s="42">
        <v>3088527.05</v>
      </c>
      <c r="N302" s="42">
        <v>3258228.5</v>
      </c>
      <c r="O302" s="19">
        <f>SUM(C302:N302)</f>
        <v>36080204.870000005</v>
      </c>
    </row>
    <row r="303" spans="1:15" ht="15">
      <c r="A303" s="13" t="s">
        <v>24</v>
      </c>
      <c r="B303" s="31" t="s">
        <v>0</v>
      </c>
      <c r="C303" s="42">
        <v>756216.89</v>
      </c>
      <c r="D303" s="42">
        <v>753475.99</v>
      </c>
      <c r="E303" s="42">
        <v>847072.69</v>
      </c>
      <c r="F303" s="42">
        <v>706979.84</v>
      </c>
      <c r="G303" s="42">
        <v>625826.59</v>
      </c>
      <c r="H303" s="42">
        <v>774334.73</v>
      </c>
      <c r="I303" s="42">
        <v>770971.96</v>
      </c>
      <c r="J303" s="42">
        <v>643301.06</v>
      </c>
      <c r="K303" s="42">
        <v>803144.08</v>
      </c>
      <c r="L303" s="42">
        <v>698365.63</v>
      </c>
      <c r="M303" s="42">
        <v>820537.57</v>
      </c>
      <c r="N303" s="42">
        <v>852179.36</v>
      </c>
      <c r="O303" s="19">
        <f>SUM(C303:N303)</f>
        <v>9052406.39</v>
      </c>
    </row>
    <row r="304" spans="1:15" ht="15">
      <c r="A304" s="13" t="s">
        <v>24</v>
      </c>
      <c r="B304" s="14" t="s">
        <v>8</v>
      </c>
      <c r="C304" s="42">
        <v>975.7637290322582</v>
      </c>
      <c r="D304" s="42">
        <v>1012.7365456989246</v>
      </c>
      <c r="E304" s="42">
        <v>1176.4898472222221</v>
      </c>
      <c r="F304" s="42">
        <v>950.2417204301076</v>
      </c>
      <c r="G304" s="42">
        <v>869.2035972222221</v>
      </c>
      <c r="H304" s="42">
        <v>1040.77248655914</v>
      </c>
      <c r="I304" s="42">
        <v>1050.0693362007169</v>
      </c>
      <c r="J304" s="42">
        <v>883.6553021978023</v>
      </c>
      <c r="K304" s="42">
        <v>996.4566749379654</v>
      </c>
      <c r="L304" s="42">
        <v>931.1541733333333</v>
      </c>
      <c r="M304" s="42">
        <v>1018.036687344913</v>
      </c>
      <c r="N304" s="42">
        <v>1092.537641025641</v>
      </c>
      <c r="O304" s="19">
        <f>SUM(O303/O301/O323)</f>
        <v>999.9705699006837</v>
      </c>
    </row>
    <row r="305" spans="1:15" ht="15">
      <c r="A305" s="13" t="s">
        <v>24</v>
      </c>
      <c r="B305" s="14" t="s">
        <v>9</v>
      </c>
      <c r="C305" s="20">
        <v>0.2263714515993578</v>
      </c>
      <c r="D305" s="20">
        <v>0.24299565364156636</v>
      </c>
      <c r="E305" s="20">
        <v>0.27986154722613843</v>
      </c>
      <c r="F305" s="20">
        <v>0.26584998131570353</v>
      </c>
      <c r="G305" s="20">
        <v>0.22083718898341664</v>
      </c>
      <c r="H305" s="20">
        <v>0.2686520037060726</v>
      </c>
      <c r="I305" s="20">
        <v>0.26572712706929513</v>
      </c>
      <c r="J305" s="20">
        <v>0.23229120885023352</v>
      </c>
      <c r="K305" s="20">
        <v>0.2404812282978801</v>
      </c>
      <c r="L305" s="20">
        <v>0.2425439437175891</v>
      </c>
      <c r="M305" s="20">
        <v>0.26567278081634416</v>
      </c>
      <c r="N305" s="20">
        <v>0.2615468374916001</v>
      </c>
      <c r="O305" s="20">
        <f>SUM(O303/O302)</f>
        <v>0.250896756895272</v>
      </c>
    </row>
    <row r="306" spans="1:15" ht="15">
      <c r="A306" s="21"/>
      <c r="B306" s="22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6"/>
      <c r="N306" s="46"/>
      <c r="O306" s="23"/>
    </row>
    <row r="307" spans="1:15" ht="15">
      <c r="A307" s="13" t="s">
        <v>24</v>
      </c>
      <c r="B307" s="31" t="s">
        <v>35</v>
      </c>
      <c r="C307" s="41">
        <v>62</v>
      </c>
      <c r="D307" s="41">
        <v>62</v>
      </c>
      <c r="E307" s="41">
        <v>62</v>
      </c>
      <c r="F307" s="41">
        <v>62</v>
      </c>
      <c r="G307" s="41">
        <v>62</v>
      </c>
      <c r="H307" s="41">
        <v>62</v>
      </c>
      <c r="I307" s="41">
        <v>62</v>
      </c>
      <c r="J307" s="41">
        <v>62</v>
      </c>
      <c r="K307" s="41">
        <v>63</v>
      </c>
      <c r="L307" s="41">
        <v>63</v>
      </c>
      <c r="M307" s="41">
        <v>60</v>
      </c>
      <c r="N307" s="41">
        <v>58</v>
      </c>
      <c r="O307" s="27">
        <f>SUM(C307:N307)</f>
        <v>740</v>
      </c>
    </row>
    <row r="308" spans="1:15" ht="15">
      <c r="A308" s="13" t="s">
        <v>24</v>
      </c>
      <c r="B308" s="31" t="s">
        <v>0</v>
      </c>
      <c r="C308" s="42">
        <v>1244674</v>
      </c>
      <c r="D308" s="42">
        <v>1082937</v>
      </c>
      <c r="E308" s="42">
        <v>1295372</v>
      </c>
      <c r="F308" s="42">
        <v>1059661.2</v>
      </c>
      <c r="G308" s="42">
        <v>1110065</v>
      </c>
      <c r="H308" s="42">
        <v>1215557</v>
      </c>
      <c r="I308" s="42">
        <v>1175895</v>
      </c>
      <c r="J308" s="42">
        <v>1069658.5</v>
      </c>
      <c r="K308" s="42">
        <v>1651922.3</v>
      </c>
      <c r="L308" s="42">
        <v>1031092</v>
      </c>
      <c r="M308" s="42">
        <v>1159082.05</v>
      </c>
      <c r="N308" s="42">
        <v>1028655.01</v>
      </c>
      <c r="O308" s="19">
        <f>SUM(C308:N308)</f>
        <v>14124571.06</v>
      </c>
    </row>
    <row r="309" spans="1:15" ht="15">
      <c r="A309" s="13" t="s">
        <v>24</v>
      </c>
      <c r="B309" s="31" t="s">
        <v>8</v>
      </c>
      <c r="C309" s="42">
        <v>647.5931321540063</v>
      </c>
      <c r="D309" s="42">
        <v>563.442767950052</v>
      </c>
      <c r="E309" s="42">
        <v>696.436559139785</v>
      </c>
      <c r="F309" s="42">
        <v>551.332570239334</v>
      </c>
      <c r="G309" s="42">
        <v>596.8091397849463</v>
      </c>
      <c r="H309" s="42">
        <v>632.4438085327782</v>
      </c>
      <c r="I309" s="42">
        <v>645.797346514048</v>
      </c>
      <c r="J309" s="42">
        <v>616.1627304147466</v>
      </c>
      <c r="K309" s="42">
        <v>845.8383512544804</v>
      </c>
      <c r="L309" s="42">
        <v>545.5513227513228</v>
      </c>
      <c r="M309" s="42">
        <v>623.1623924731184</v>
      </c>
      <c r="N309" s="42">
        <v>591.1810402298851</v>
      </c>
      <c r="O309" s="19">
        <f>SUM(O308/O307/O323)</f>
        <v>630.4315109671314</v>
      </c>
    </row>
    <row r="310" spans="1:15" ht="15">
      <c r="A310" s="21"/>
      <c r="B310" s="21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6"/>
      <c r="N310" s="46"/>
      <c r="O310" s="33"/>
    </row>
    <row r="311" spans="1:15" ht="15">
      <c r="A311" s="13" t="s">
        <v>24</v>
      </c>
      <c r="B311" s="14" t="s">
        <v>44</v>
      </c>
      <c r="C311" s="41">
        <v>14</v>
      </c>
      <c r="D311" s="41">
        <v>14</v>
      </c>
      <c r="E311" s="41">
        <v>14</v>
      </c>
      <c r="F311" s="41">
        <v>14</v>
      </c>
      <c r="G311" s="41">
        <v>14</v>
      </c>
      <c r="H311" s="41">
        <v>14</v>
      </c>
      <c r="I311" s="41">
        <v>15</v>
      </c>
      <c r="J311" s="41">
        <v>14</v>
      </c>
      <c r="K311" s="41">
        <v>14</v>
      </c>
      <c r="L311" s="41">
        <v>14</v>
      </c>
      <c r="M311" s="41">
        <v>14</v>
      </c>
      <c r="N311" s="41">
        <v>14</v>
      </c>
      <c r="O311" s="27">
        <f>SUM(C311:N311)</f>
        <v>169</v>
      </c>
    </row>
    <row r="312" spans="1:15" ht="15">
      <c r="A312" s="13" t="s">
        <v>24</v>
      </c>
      <c r="B312" s="31" t="s">
        <v>45</v>
      </c>
      <c r="C312" s="42">
        <v>2237952.5</v>
      </c>
      <c r="D312" s="42">
        <v>2053158.25</v>
      </c>
      <c r="E312" s="42">
        <v>2091748</v>
      </c>
      <c r="F312" s="42">
        <v>1840715.75</v>
      </c>
      <c r="G312" s="42">
        <v>2084736.05</v>
      </c>
      <c r="H312" s="42">
        <v>2473344.5</v>
      </c>
      <c r="I312" s="42">
        <v>2119460.5</v>
      </c>
      <c r="J312" s="42">
        <v>1942366.5</v>
      </c>
      <c r="K312" s="42">
        <v>2430525.75</v>
      </c>
      <c r="L312" s="42">
        <v>2114785.5</v>
      </c>
      <c r="M312" s="42">
        <v>2380467.75</v>
      </c>
      <c r="N312" s="42">
        <v>2274225.75</v>
      </c>
      <c r="O312" s="19">
        <f>SUM(C312:N312)</f>
        <v>26043486.8</v>
      </c>
    </row>
    <row r="313" spans="1:15" ht="15">
      <c r="A313" s="13" t="s">
        <v>24</v>
      </c>
      <c r="B313" s="31" t="s">
        <v>0</v>
      </c>
      <c r="C313" s="42">
        <v>504208.5</v>
      </c>
      <c r="D313" s="42">
        <v>513776.75</v>
      </c>
      <c r="E313" s="42">
        <v>546378.5</v>
      </c>
      <c r="F313" s="42">
        <v>473661.75</v>
      </c>
      <c r="G313" s="42">
        <v>468868.05</v>
      </c>
      <c r="H313" s="42">
        <v>623924</v>
      </c>
      <c r="I313" s="42">
        <v>544288.5</v>
      </c>
      <c r="J313" s="42">
        <v>563173.5</v>
      </c>
      <c r="K313" s="42">
        <v>614986.25</v>
      </c>
      <c r="L313" s="42">
        <v>564316.5</v>
      </c>
      <c r="M313" s="42">
        <v>546597.75</v>
      </c>
      <c r="N313" s="42">
        <v>526372.75</v>
      </c>
      <c r="O313" s="19">
        <f>SUM(C313:N313)</f>
        <v>6490552.8</v>
      </c>
    </row>
    <row r="314" spans="1:15" ht="15">
      <c r="A314" s="13" t="s">
        <v>24</v>
      </c>
      <c r="B314" s="14" t="s">
        <v>8</v>
      </c>
      <c r="C314" s="42">
        <v>1161.770737327189</v>
      </c>
      <c r="D314" s="42">
        <v>1183.8173963133643</v>
      </c>
      <c r="E314" s="42">
        <v>1300.9011904761903</v>
      </c>
      <c r="F314" s="42">
        <v>1091.3865207373271</v>
      </c>
      <c r="G314" s="42">
        <v>1116.3525</v>
      </c>
      <c r="H314" s="42">
        <v>1437.6129032258063</v>
      </c>
      <c r="I314" s="42">
        <v>1235.5413978494623</v>
      </c>
      <c r="J314" s="42">
        <v>1436.6670918367347</v>
      </c>
      <c r="K314" s="42">
        <v>1417.0190092165897</v>
      </c>
      <c r="L314" s="42">
        <v>1343.6107142857143</v>
      </c>
      <c r="M314" s="42">
        <v>1259.4418202764975</v>
      </c>
      <c r="N314" s="42">
        <v>1253.2684523809523</v>
      </c>
      <c r="O314" s="19">
        <f>SUM(O313/O311/O323)</f>
        <v>1268.4967150306666</v>
      </c>
    </row>
    <row r="315" spans="1:15" ht="15">
      <c r="A315" s="13" t="s">
        <v>24</v>
      </c>
      <c r="B315" s="14" t="s">
        <v>9</v>
      </c>
      <c r="C315" s="20">
        <v>0.22529901774054634</v>
      </c>
      <c r="D315" s="20">
        <v>0.25023728687255353</v>
      </c>
      <c r="E315" s="20">
        <v>0.2612066558686802</v>
      </c>
      <c r="F315" s="20">
        <v>0.25732476619488914</v>
      </c>
      <c r="G315" s="20">
        <v>0.22490523440605348</v>
      </c>
      <c r="H315" s="20">
        <v>0.2522592384522253</v>
      </c>
      <c r="I315" s="20">
        <v>0.2568052105712751</v>
      </c>
      <c r="J315" s="20">
        <v>0.289941934233318</v>
      </c>
      <c r="K315" s="20">
        <v>0.2530260171076155</v>
      </c>
      <c r="L315" s="20">
        <v>0.2668433748954681</v>
      </c>
      <c r="M315" s="20">
        <v>0.22961779255358533</v>
      </c>
      <c r="N315" s="20">
        <v>0.23145140714372794</v>
      </c>
      <c r="O315" s="20">
        <f>SUM(O313/O312)</f>
        <v>0.24921980876999925</v>
      </c>
    </row>
    <row r="316" spans="1:15" ht="15">
      <c r="A316" s="21"/>
      <c r="B316" s="21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6"/>
      <c r="N316" s="46"/>
      <c r="O316" s="18"/>
    </row>
    <row r="317" spans="1:15" ht="15">
      <c r="A317" s="13" t="s">
        <v>24</v>
      </c>
      <c r="B317" s="22" t="s">
        <v>19</v>
      </c>
      <c r="C317" s="41">
        <v>8546</v>
      </c>
      <c r="D317" s="41">
        <v>8522</v>
      </c>
      <c r="E317" s="41">
        <v>8520</v>
      </c>
      <c r="F317" s="41">
        <v>8533</v>
      </c>
      <c r="G317" s="41">
        <v>8469</v>
      </c>
      <c r="H317" s="41">
        <v>8460</v>
      </c>
      <c r="I317" s="41">
        <v>8508</v>
      </c>
      <c r="J317" s="41">
        <v>8431</v>
      </c>
      <c r="K317" s="41">
        <v>8365</v>
      </c>
      <c r="L317" s="41">
        <v>8349</v>
      </c>
      <c r="M317" s="41">
        <v>8368</v>
      </c>
      <c r="N317" s="41">
        <v>8098</v>
      </c>
      <c r="O317" s="27">
        <f>SUM(C317:N317)</f>
        <v>101169</v>
      </c>
    </row>
    <row r="318" spans="1:15" ht="15">
      <c r="A318" s="13" t="s">
        <v>24</v>
      </c>
      <c r="B318" s="24" t="s">
        <v>20</v>
      </c>
      <c r="C318" s="42">
        <v>49267826</v>
      </c>
      <c r="D318" s="42">
        <v>48617707.36</v>
      </c>
      <c r="E318" s="42">
        <v>47939317.050000004</v>
      </c>
      <c r="F318" s="42">
        <v>42324515.24</v>
      </c>
      <c r="G318" s="42">
        <v>45181800.6</v>
      </c>
      <c r="H318" s="42">
        <v>45361593.6</v>
      </c>
      <c r="I318" s="42">
        <v>44186693.25</v>
      </c>
      <c r="J318" s="42">
        <v>42594076.36</v>
      </c>
      <c r="K318" s="42">
        <v>50620295.24</v>
      </c>
      <c r="L318" s="42">
        <v>45256102.730000004</v>
      </c>
      <c r="M318" s="42">
        <v>48683400.59</v>
      </c>
      <c r="N318" s="42">
        <v>46651442.27</v>
      </c>
      <c r="O318" s="19">
        <f>SUM(C318:N318)</f>
        <v>556684770.2900001</v>
      </c>
    </row>
    <row r="319" spans="1:15" ht="15">
      <c r="A319" s="13" t="s">
        <v>24</v>
      </c>
      <c r="B319" s="24" t="s">
        <v>8</v>
      </c>
      <c r="C319" s="42">
        <v>185.96825528638186</v>
      </c>
      <c r="D319" s="42">
        <v>184.03111249063147</v>
      </c>
      <c r="E319" s="42">
        <v>187.55601349765257</v>
      </c>
      <c r="F319" s="42">
        <v>160.00315753261532</v>
      </c>
      <c r="G319" s="42">
        <v>177.83209587908843</v>
      </c>
      <c r="H319" s="42">
        <v>172.96420956302907</v>
      </c>
      <c r="I319" s="42">
        <v>176.8411875793055</v>
      </c>
      <c r="J319" s="42">
        <v>180.4313857024247</v>
      </c>
      <c r="K319" s="42">
        <v>195.20774054721093</v>
      </c>
      <c r="L319" s="42">
        <v>180.68472363955763</v>
      </c>
      <c r="M319" s="42">
        <v>187.67116122093384</v>
      </c>
      <c r="N319" s="42">
        <v>192.02865839301884</v>
      </c>
      <c r="O319" s="19">
        <f>SUM(O318/O317/O323)</f>
        <v>181.7423951043203</v>
      </c>
    </row>
    <row r="320" spans="1:15" ht="15">
      <c r="A320" s="21"/>
      <c r="B320" s="2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6"/>
      <c r="N320" s="46"/>
      <c r="O320" s="19"/>
    </row>
    <row r="321" spans="1:15" ht="15">
      <c r="A321" s="13" t="s">
        <v>24</v>
      </c>
      <c r="B321" s="24" t="s">
        <v>21</v>
      </c>
      <c r="C321" s="42">
        <v>2023398.26</v>
      </c>
      <c r="D321" s="42">
        <v>6060056.59</v>
      </c>
      <c r="E321" s="42">
        <v>7255371.49</v>
      </c>
      <c r="F321" s="42">
        <v>6917933.22</v>
      </c>
      <c r="G321" s="42">
        <v>7338599.45</v>
      </c>
      <c r="H321" s="42">
        <v>7663177.08</v>
      </c>
      <c r="I321" s="42">
        <v>7740094.87</v>
      </c>
      <c r="J321" s="42">
        <v>7182796.8</v>
      </c>
      <c r="K321" s="42">
        <v>8783367.57</v>
      </c>
      <c r="L321" s="42">
        <v>8099917.640000001</v>
      </c>
      <c r="M321" s="42">
        <v>8920969.03</v>
      </c>
      <c r="N321" s="42">
        <v>8770875.23</v>
      </c>
      <c r="O321" s="19">
        <f>SUM(C321:N321)</f>
        <v>86756557.23</v>
      </c>
    </row>
    <row r="322" spans="1:15" ht="15">
      <c r="A322" s="13" t="s">
        <v>24</v>
      </c>
      <c r="B322" s="24" t="s">
        <v>46</v>
      </c>
      <c r="C322" s="41">
        <v>18</v>
      </c>
      <c r="D322" s="41">
        <v>18</v>
      </c>
      <c r="E322" s="41">
        <v>18</v>
      </c>
      <c r="F322" s="41">
        <v>18</v>
      </c>
      <c r="G322" s="41">
        <v>18</v>
      </c>
      <c r="H322" s="41">
        <v>18</v>
      </c>
      <c r="I322" s="41">
        <v>19</v>
      </c>
      <c r="J322" s="41">
        <v>18</v>
      </c>
      <c r="K322" s="41">
        <v>18</v>
      </c>
      <c r="L322" s="41">
        <v>18</v>
      </c>
      <c r="M322" s="41">
        <v>18</v>
      </c>
      <c r="N322" s="41">
        <v>18</v>
      </c>
      <c r="O322" s="27">
        <f>AVERAGE(C322:N322)</f>
        <v>18.083333333333332</v>
      </c>
    </row>
    <row r="323" spans="1:15" ht="15">
      <c r="A323" s="13" t="s">
        <v>24</v>
      </c>
      <c r="B323" s="24" t="s">
        <v>22</v>
      </c>
      <c r="C323" s="42">
        <v>31</v>
      </c>
      <c r="D323" s="42">
        <v>31</v>
      </c>
      <c r="E323" s="42">
        <v>30</v>
      </c>
      <c r="F323" s="42">
        <v>31</v>
      </c>
      <c r="G323" s="42">
        <v>30</v>
      </c>
      <c r="H323" s="42">
        <v>31</v>
      </c>
      <c r="I323" s="42">
        <v>29.36842105263158</v>
      </c>
      <c r="J323" s="42">
        <v>28</v>
      </c>
      <c r="K323" s="42">
        <v>31</v>
      </c>
      <c r="L323" s="42">
        <v>30</v>
      </c>
      <c r="M323" s="42">
        <v>31</v>
      </c>
      <c r="N323" s="42">
        <v>30</v>
      </c>
      <c r="O323" s="36">
        <f>(((C322*C323)+(D322*D323)+(E322*E323)+(F322*F323)+(G322*G323)+(H322*H323)+(I322*I323)+(J322*J323)+(K322*K323)+(L322*L323)+(M322*M323)+(N322*N323))/$O$322)/COUNTIF(C323:N323,"&gt;0")</f>
        <v>30.276497695852537</v>
      </c>
    </row>
    <row r="324" spans="1:15" ht="15">
      <c r="A324" s="13"/>
      <c r="B324" s="24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19"/>
    </row>
    <row r="325" spans="1:15" ht="20.25">
      <c r="A325" s="37"/>
      <c r="B325" s="38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1"/>
    </row>
    <row r="326" spans="1:15" ht="15">
      <c r="A326" s="21"/>
      <c r="B326" s="13"/>
      <c r="C326" s="39" t="s">
        <v>31</v>
      </c>
      <c r="D326" s="39" t="s">
        <v>32</v>
      </c>
      <c r="E326" s="39" t="s">
        <v>48</v>
      </c>
      <c r="F326" s="39" t="s">
        <v>1</v>
      </c>
      <c r="G326" s="39" t="s">
        <v>2</v>
      </c>
      <c r="H326" s="39" t="s">
        <v>3</v>
      </c>
      <c r="I326" s="39" t="s">
        <v>4</v>
      </c>
      <c r="J326" s="39" t="s">
        <v>27</v>
      </c>
      <c r="K326" s="39" t="s">
        <v>28</v>
      </c>
      <c r="L326" s="39" t="s">
        <v>29</v>
      </c>
      <c r="M326" s="39" t="s">
        <v>30</v>
      </c>
      <c r="N326" s="39" t="s">
        <v>40</v>
      </c>
      <c r="O326" s="40" t="s">
        <v>26</v>
      </c>
    </row>
    <row r="327" spans="1:15" ht="15">
      <c r="A327" s="13" t="s">
        <v>25</v>
      </c>
      <c r="B327" s="14" t="s">
        <v>6</v>
      </c>
      <c r="C327" s="15">
        <f>SUM(C333+C339+C345+C351+C357+C363+C369+C375+C381+C387)</f>
        <v>2270</v>
      </c>
      <c r="D327" s="15">
        <f aca="true" t="shared" si="94" ref="D327:N329">SUM(D333+D339+D345+D351+D357+D363+D369+D375+D381+D387)</f>
        <v>2351</v>
      </c>
      <c r="E327" s="15">
        <f>SUM(E333+E339+E345+E351+E357+E363+E369+E375+E381+E387)</f>
        <v>2363</v>
      </c>
      <c r="F327" s="15">
        <f t="shared" si="94"/>
        <v>2300</v>
      </c>
      <c r="G327" s="15">
        <f t="shared" si="94"/>
        <v>2323</v>
      </c>
      <c r="H327" s="15">
        <f t="shared" si="94"/>
        <v>2270</v>
      </c>
      <c r="I327" s="15">
        <f t="shared" si="94"/>
        <v>2241</v>
      </c>
      <c r="J327" s="15">
        <f t="shared" si="94"/>
        <v>2298</v>
      </c>
      <c r="K327" s="15">
        <f t="shared" si="94"/>
        <v>2210</v>
      </c>
      <c r="L327" s="15">
        <f t="shared" si="94"/>
        <v>2243</v>
      </c>
      <c r="M327" s="15">
        <f t="shared" si="94"/>
        <v>2227</v>
      </c>
      <c r="N327" s="15">
        <f t="shared" si="94"/>
        <v>2268</v>
      </c>
      <c r="O327" s="16">
        <f>SUM(C327:N327)</f>
        <v>27364</v>
      </c>
    </row>
    <row r="328" spans="1:15" ht="15">
      <c r="A328" s="13" t="s">
        <v>25</v>
      </c>
      <c r="B328" s="14" t="s">
        <v>7</v>
      </c>
      <c r="C328" s="43">
        <f>SUM(C334+C340+C346+C352+C358+C364+C370+C376+C382+C388)</f>
        <v>87425182.85</v>
      </c>
      <c r="D328" s="43">
        <f t="shared" si="94"/>
        <v>87024344.04</v>
      </c>
      <c r="E328" s="43">
        <f>SUM(E334+E340+E346+E352+E358+E364+E370+E376+E382+E388)</f>
        <v>83521259.30000001</v>
      </c>
      <c r="F328" s="43">
        <f t="shared" si="94"/>
        <v>76320468.72</v>
      </c>
      <c r="G328" s="43">
        <f t="shared" si="94"/>
        <v>75493745.41999999</v>
      </c>
      <c r="H328" s="43">
        <f t="shared" si="94"/>
        <v>73516134.3</v>
      </c>
      <c r="I328" s="43">
        <f t="shared" si="94"/>
        <v>72878100.53</v>
      </c>
      <c r="J328" s="43">
        <f t="shared" si="94"/>
        <v>68713596</v>
      </c>
      <c r="K328" s="43">
        <f t="shared" si="94"/>
        <v>81602425.76</v>
      </c>
      <c r="L328" s="43">
        <f t="shared" si="94"/>
        <v>75211930.44</v>
      </c>
      <c r="M328" s="43">
        <f t="shared" si="94"/>
        <v>76494244.2</v>
      </c>
      <c r="N328" s="43">
        <f t="shared" si="94"/>
        <v>75135313.24</v>
      </c>
      <c r="O328" s="18">
        <f>SUM(C328:N328)</f>
        <v>933336744.8</v>
      </c>
    </row>
    <row r="329" spans="1:15" ht="15">
      <c r="A329" s="13" t="s">
        <v>25</v>
      </c>
      <c r="B329" s="14" t="s">
        <v>0</v>
      </c>
      <c r="C329" s="43">
        <f>SUM(C335+C341+C347+C353+C359+C365+C371+C377+C383+C389)</f>
        <v>6541000.470000002</v>
      </c>
      <c r="D329" s="43">
        <f t="shared" si="94"/>
        <v>6010205.900000001</v>
      </c>
      <c r="E329" s="43">
        <f>SUM(E335+E341+E347+E353+E359+E365+E371+E377+E383+E389)</f>
        <v>5944687.01</v>
      </c>
      <c r="F329" s="43">
        <f t="shared" si="94"/>
        <v>5643944.900000001</v>
      </c>
      <c r="G329" s="43">
        <f t="shared" si="94"/>
        <v>5313600.7</v>
      </c>
      <c r="H329" s="43">
        <f t="shared" si="94"/>
        <v>5458415.740000001</v>
      </c>
      <c r="I329" s="43">
        <f t="shared" si="94"/>
        <v>5232203.72</v>
      </c>
      <c r="J329" s="43">
        <f t="shared" si="94"/>
        <v>4788113.38</v>
      </c>
      <c r="K329" s="43">
        <f t="shared" si="94"/>
        <v>5938066.42</v>
      </c>
      <c r="L329" s="43">
        <f t="shared" si="94"/>
        <v>5313830.109999999</v>
      </c>
      <c r="M329" s="43">
        <f t="shared" si="94"/>
        <v>5748044.4799999995</v>
      </c>
      <c r="N329" s="43">
        <f t="shared" si="94"/>
        <v>5312567.74</v>
      </c>
      <c r="O329" s="18">
        <f>SUM(C329:N329)</f>
        <v>67244680.57000001</v>
      </c>
    </row>
    <row r="330" spans="1:15" ht="15">
      <c r="A330" s="13" t="s">
        <v>25</v>
      </c>
      <c r="B330" s="14" t="s">
        <v>8</v>
      </c>
      <c r="C330" s="19">
        <f aca="true" t="shared" si="95" ref="C330:N330">SUM(C329/C327/C431)</f>
        <v>92.95154852920281</v>
      </c>
      <c r="D330" s="19">
        <f t="shared" si="95"/>
        <v>82.46601857823029</v>
      </c>
      <c r="E330" s="19">
        <f t="shared" si="95"/>
        <v>83.85790675694739</v>
      </c>
      <c r="F330" s="19">
        <f t="shared" si="95"/>
        <v>79.15771248246847</v>
      </c>
      <c r="G330" s="19">
        <f t="shared" si="95"/>
        <v>76.24624336346679</v>
      </c>
      <c r="H330" s="19">
        <f t="shared" si="95"/>
        <v>77.56736876509878</v>
      </c>
      <c r="I330" s="19">
        <f t="shared" si="95"/>
        <v>75.31493313756819</v>
      </c>
      <c r="J330" s="19">
        <f t="shared" si="95"/>
        <v>74.4142947283352</v>
      </c>
      <c r="K330" s="19">
        <f t="shared" si="95"/>
        <v>86.6744478178368</v>
      </c>
      <c r="L330" s="19">
        <f t="shared" si="95"/>
        <v>78.96909065240006</v>
      </c>
      <c r="M330" s="19">
        <f t="shared" si="95"/>
        <v>83.2603456117734</v>
      </c>
      <c r="N330" s="19">
        <f t="shared" si="95"/>
        <v>78.08006672545562</v>
      </c>
      <c r="O330" s="19">
        <f>SUM(O329/O327/O431)</f>
        <v>80.79169780513543</v>
      </c>
    </row>
    <row r="331" spans="1:15" ht="15">
      <c r="A331" s="13" t="s">
        <v>25</v>
      </c>
      <c r="B331" s="14" t="s">
        <v>9</v>
      </c>
      <c r="C331" s="20">
        <f>SUM(C329/C328)</f>
        <v>0.07481826467807041</v>
      </c>
      <c r="D331" s="20">
        <f aca="true" t="shared" si="96" ref="D331:N331">SUM(D329/D328)</f>
        <v>0.06906350132599058</v>
      </c>
      <c r="E331" s="20">
        <f>SUM(E329/E328)</f>
        <v>0.07117573489460065</v>
      </c>
      <c r="F331" s="20">
        <f t="shared" si="96"/>
        <v>0.07395060584213878</v>
      </c>
      <c r="G331" s="20">
        <f t="shared" si="96"/>
        <v>0.07038464803194555</v>
      </c>
      <c r="H331" s="20">
        <f t="shared" si="96"/>
        <v>0.07424786126166051</v>
      </c>
      <c r="I331" s="20">
        <f t="shared" si="96"/>
        <v>0.07179390903370461</v>
      </c>
      <c r="J331" s="20">
        <f t="shared" si="96"/>
        <v>0.06968218313010427</v>
      </c>
      <c r="K331" s="20">
        <f t="shared" si="96"/>
        <v>0.07276825859888505</v>
      </c>
      <c r="L331" s="20">
        <f t="shared" si="96"/>
        <v>0.07065142563039364</v>
      </c>
      <c r="M331" s="20">
        <f t="shared" si="96"/>
        <v>0.0751434900771266</v>
      </c>
      <c r="N331" s="20">
        <f t="shared" si="96"/>
        <v>0.0707066692199765</v>
      </c>
      <c r="O331" s="20">
        <f>SUM(O329/O328)</f>
        <v>0.07204760869498343</v>
      </c>
    </row>
    <row r="332" spans="1:15" ht="15">
      <c r="A332" s="21"/>
      <c r="B332" s="22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23"/>
    </row>
    <row r="333" spans="1:15" ht="15">
      <c r="A333" s="13" t="s">
        <v>25</v>
      </c>
      <c r="B333" s="24" t="s">
        <v>33</v>
      </c>
      <c r="C333" s="41">
        <v>1308</v>
      </c>
      <c r="D333" s="41">
        <v>1332</v>
      </c>
      <c r="E333" s="41">
        <v>1376</v>
      </c>
      <c r="F333" s="41">
        <v>1349</v>
      </c>
      <c r="G333" s="41">
        <v>1365</v>
      </c>
      <c r="H333" s="41">
        <v>1344</v>
      </c>
      <c r="I333" s="41">
        <v>1308</v>
      </c>
      <c r="J333" s="41">
        <v>1363</v>
      </c>
      <c r="K333" s="41">
        <v>1334</v>
      </c>
      <c r="L333" s="41">
        <v>1351</v>
      </c>
      <c r="M333" s="41">
        <v>1363</v>
      </c>
      <c r="N333" s="41">
        <v>1384</v>
      </c>
      <c r="O333" s="16">
        <f>SUM(C333:N333)</f>
        <v>16177</v>
      </c>
    </row>
    <row r="334" spans="1:15" ht="15">
      <c r="A334" s="13" t="s">
        <v>25</v>
      </c>
      <c r="B334" s="14" t="s">
        <v>7</v>
      </c>
      <c r="C334" s="42">
        <v>44912506.26</v>
      </c>
      <c r="D334" s="42">
        <v>43265080.95</v>
      </c>
      <c r="E334" s="42">
        <v>42245655.88</v>
      </c>
      <c r="F334" s="42">
        <v>39817741.28</v>
      </c>
      <c r="G334" s="42">
        <v>39419905.4</v>
      </c>
      <c r="H334" s="42">
        <v>38945682.83</v>
      </c>
      <c r="I334" s="42">
        <v>39022446.29</v>
      </c>
      <c r="J334" s="42">
        <v>35608414.8</v>
      </c>
      <c r="K334" s="42">
        <v>42963997.22</v>
      </c>
      <c r="L334" s="42">
        <v>40073021.78</v>
      </c>
      <c r="M334" s="42">
        <v>39997704.02</v>
      </c>
      <c r="N334" s="42">
        <v>39325469.71</v>
      </c>
      <c r="O334" s="18">
        <f>SUM(C334:N334)</f>
        <v>485597626.42</v>
      </c>
    </row>
    <row r="335" spans="1:15" ht="15">
      <c r="A335" s="13" t="s">
        <v>25</v>
      </c>
      <c r="B335" s="14" t="s">
        <v>0</v>
      </c>
      <c r="C335" s="42">
        <v>4312442.69</v>
      </c>
      <c r="D335" s="42">
        <v>4183557.73</v>
      </c>
      <c r="E335" s="42">
        <v>4020817.57</v>
      </c>
      <c r="F335" s="42">
        <v>3829749.2</v>
      </c>
      <c r="G335" s="42">
        <v>3775859.01</v>
      </c>
      <c r="H335" s="42">
        <v>3764693.7</v>
      </c>
      <c r="I335" s="42">
        <v>3654797.38</v>
      </c>
      <c r="J335" s="42">
        <v>3319431.78</v>
      </c>
      <c r="K335" s="42">
        <v>4030307.67</v>
      </c>
      <c r="L335" s="42">
        <v>3607516.07</v>
      </c>
      <c r="M335" s="42">
        <v>3951581.87</v>
      </c>
      <c r="N335" s="42">
        <v>3753643.08</v>
      </c>
      <c r="O335" s="18">
        <f>SUM(C335:N335)</f>
        <v>46204397.75</v>
      </c>
    </row>
    <row r="336" spans="1:15" ht="15">
      <c r="A336" s="13" t="s">
        <v>25</v>
      </c>
      <c r="B336" s="14" t="s">
        <v>8</v>
      </c>
      <c r="C336" s="42">
        <v>106.35401721416592</v>
      </c>
      <c r="D336" s="42">
        <v>101.3164227937615</v>
      </c>
      <c r="E336" s="42">
        <v>97.40352640503876</v>
      </c>
      <c r="F336" s="42">
        <v>91.57916736411678</v>
      </c>
      <c r="G336" s="42">
        <v>92.20656923076923</v>
      </c>
      <c r="H336" s="42">
        <v>90.35843173963134</v>
      </c>
      <c r="I336" s="42">
        <v>90.13508385123804</v>
      </c>
      <c r="J336" s="42">
        <v>86.97808877476156</v>
      </c>
      <c r="K336" s="42">
        <v>97.4587142718963</v>
      </c>
      <c r="L336" s="42">
        <v>89.00853861337282</v>
      </c>
      <c r="M336" s="42">
        <v>93.52192436040045</v>
      </c>
      <c r="N336" s="42">
        <v>90.40566184971098</v>
      </c>
      <c r="O336" s="19">
        <f>SUM(O335/O333/O431)</f>
        <v>93.90175515550997</v>
      </c>
    </row>
    <row r="337" spans="1:15" ht="15">
      <c r="A337" s="13" t="s">
        <v>25</v>
      </c>
      <c r="B337" s="14" t="s">
        <v>9</v>
      </c>
      <c r="C337" s="45">
        <v>9.601874954461737</v>
      </c>
      <c r="D337" s="45">
        <v>9.669594134897833</v>
      </c>
      <c r="E337" s="45">
        <v>9.51770658129027</v>
      </c>
      <c r="F337" s="45">
        <v>9.618198011456867</v>
      </c>
      <c r="G337" s="45">
        <v>9.578559287968258</v>
      </c>
      <c r="H337" s="45">
        <v>9.666523800425045</v>
      </c>
      <c r="I337" s="45">
        <v>9.36588483673969</v>
      </c>
      <c r="J337" s="45">
        <v>9.32204311437082</v>
      </c>
      <c r="K337" s="45">
        <v>9.380662719445171</v>
      </c>
      <c r="L337" s="45">
        <v>9.002355973565416</v>
      </c>
      <c r="M337" s="45">
        <v>9.879521754608955</v>
      </c>
      <c r="N337" s="45">
        <v>9.545068648081509</v>
      </c>
      <c r="O337" s="20">
        <f>SUM(O335/O334)</f>
        <v>0.09514955435559973</v>
      </c>
    </row>
    <row r="338" spans="1:15" ht="15">
      <c r="A338" s="21"/>
      <c r="B338" s="22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6"/>
      <c r="N338" s="46"/>
      <c r="O338" s="23"/>
    </row>
    <row r="339" spans="1:15" ht="15">
      <c r="A339" s="13" t="s">
        <v>25</v>
      </c>
      <c r="B339" s="24" t="s">
        <v>10</v>
      </c>
      <c r="C339" s="41">
        <v>182</v>
      </c>
      <c r="D339" s="41">
        <v>178</v>
      </c>
      <c r="E339" s="41">
        <v>175</v>
      </c>
      <c r="F339" s="41">
        <v>170</v>
      </c>
      <c r="G339" s="41">
        <v>171</v>
      </c>
      <c r="H339" s="41">
        <v>163</v>
      </c>
      <c r="I339" s="41">
        <v>141</v>
      </c>
      <c r="J339" s="41">
        <v>140</v>
      </c>
      <c r="K339" s="41">
        <v>129</v>
      </c>
      <c r="L339" s="41">
        <v>128</v>
      </c>
      <c r="M339" s="41">
        <v>131</v>
      </c>
      <c r="N339" s="41">
        <v>131</v>
      </c>
      <c r="O339" s="27">
        <f>SUM(C339:N339)</f>
        <v>1839</v>
      </c>
    </row>
    <row r="340" spans="1:15" ht="15">
      <c r="A340" s="13" t="s">
        <v>25</v>
      </c>
      <c r="B340" s="14" t="s">
        <v>7</v>
      </c>
      <c r="C340" s="42">
        <v>3573802.4</v>
      </c>
      <c r="D340" s="42">
        <v>3446039.95</v>
      </c>
      <c r="E340" s="42">
        <v>3699749.2</v>
      </c>
      <c r="F340" s="42">
        <v>3157430.7</v>
      </c>
      <c r="G340" s="42">
        <v>3102193.55</v>
      </c>
      <c r="H340" s="42">
        <v>2852613.55</v>
      </c>
      <c r="I340" s="42">
        <v>2836003.55</v>
      </c>
      <c r="J340" s="42">
        <v>2706630.65</v>
      </c>
      <c r="K340" s="42">
        <v>2686840.6</v>
      </c>
      <c r="L340" s="42">
        <v>2658618.2</v>
      </c>
      <c r="M340" s="42">
        <v>3019036</v>
      </c>
      <c r="N340" s="42">
        <v>2763768.9</v>
      </c>
      <c r="O340" s="19">
        <f>SUM(C340:N340)</f>
        <v>36502727.25</v>
      </c>
    </row>
    <row r="341" spans="1:15" ht="15">
      <c r="A341" s="13" t="s">
        <v>25</v>
      </c>
      <c r="B341" s="14" t="s">
        <v>0</v>
      </c>
      <c r="C341" s="42">
        <v>206779.36</v>
      </c>
      <c r="D341" s="42">
        <v>211403.92</v>
      </c>
      <c r="E341" s="42">
        <v>210453.03</v>
      </c>
      <c r="F341" s="42">
        <v>200828.99</v>
      </c>
      <c r="G341" s="42">
        <v>179943.68</v>
      </c>
      <c r="H341" s="42">
        <v>185396.89</v>
      </c>
      <c r="I341" s="42">
        <v>161630.53</v>
      </c>
      <c r="J341" s="42">
        <v>166748.04</v>
      </c>
      <c r="K341" s="42">
        <v>159340.27</v>
      </c>
      <c r="L341" s="42">
        <v>143520.45</v>
      </c>
      <c r="M341" s="42">
        <v>179609.8</v>
      </c>
      <c r="N341" s="42">
        <v>169009.09</v>
      </c>
      <c r="O341" s="19">
        <f>SUM(C341:N341)</f>
        <v>2174664.0500000003</v>
      </c>
    </row>
    <row r="342" spans="1:15" ht="15">
      <c r="A342" s="13" t="s">
        <v>25</v>
      </c>
      <c r="B342" s="14" t="s">
        <v>8</v>
      </c>
      <c r="C342" s="42">
        <v>36.650010634526765</v>
      </c>
      <c r="D342" s="42">
        <v>38.31169264226169</v>
      </c>
      <c r="E342" s="42">
        <v>40.08629142857143</v>
      </c>
      <c r="F342" s="42">
        <v>38.10796774193549</v>
      </c>
      <c r="G342" s="42">
        <v>35.07674074074074</v>
      </c>
      <c r="H342" s="42">
        <v>36.690459133188206</v>
      </c>
      <c r="I342" s="42">
        <v>36.977929535575385</v>
      </c>
      <c r="J342" s="42">
        <v>42.537765306122445</v>
      </c>
      <c r="K342" s="42">
        <v>39.8450287571893</v>
      </c>
      <c r="L342" s="42">
        <v>37.3751171875</v>
      </c>
      <c r="M342" s="42">
        <v>44.22797340556514</v>
      </c>
      <c r="N342" s="42">
        <v>43.004857506361326</v>
      </c>
      <c r="O342" s="19">
        <f>SUM(O341/O339/O431)</f>
        <v>38.87754452613466</v>
      </c>
    </row>
    <row r="343" spans="1:15" ht="15">
      <c r="A343" s="13" t="s">
        <v>25</v>
      </c>
      <c r="B343" s="14" t="s">
        <v>9</v>
      </c>
      <c r="C343" s="45">
        <v>5.785976303558361</v>
      </c>
      <c r="D343" s="45">
        <v>6.134691502923523</v>
      </c>
      <c r="E343" s="45">
        <v>5.688305304586591</v>
      </c>
      <c r="F343" s="45">
        <v>6.360519329846259</v>
      </c>
      <c r="G343" s="45">
        <v>5.800530402108534</v>
      </c>
      <c r="H343" s="45">
        <v>6.499194046105544</v>
      </c>
      <c r="I343" s="45">
        <v>5.699235813721038</v>
      </c>
      <c r="J343" s="45">
        <v>6.160723850518726</v>
      </c>
      <c r="K343" s="45">
        <v>5.930395349839511</v>
      </c>
      <c r="L343" s="45">
        <v>5.3983099190398995</v>
      </c>
      <c r="M343" s="45">
        <v>5.949243400873656</v>
      </c>
      <c r="N343" s="45">
        <v>6.1151672268980235</v>
      </c>
      <c r="O343" s="20">
        <f>SUM(O341/O340)</f>
        <v>0.05957538556245822</v>
      </c>
    </row>
    <row r="344" spans="1:15" ht="15">
      <c r="A344" s="21"/>
      <c r="B344" s="22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6"/>
      <c r="N344" s="46"/>
      <c r="O344" s="23"/>
    </row>
    <row r="345" spans="1:15" ht="15">
      <c r="A345" s="13" t="s">
        <v>25</v>
      </c>
      <c r="B345" s="24" t="s">
        <v>11</v>
      </c>
      <c r="C345" s="41">
        <v>0</v>
      </c>
      <c r="D345" s="41">
        <v>0</v>
      </c>
      <c r="E345" s="41">
        <v>0</v>
      </c>
      <c r="F345" s="41">
        <v>0</v>
      </c>
      <c r="G345" s="41">
        <v>0</v>
      </c>
      <c r="H345" s="41">
        <v>0</v>
      </c>
      <c r="I345" s="41">
        <v>0</v>
      </c>
      <c r="J345" s="41">
        <v>0</v>
      </c>
      <c r="K345" s="41">
        <v>0</v>
      </c>
      <c r="L345" s="41">
        <v>0</v>
      </c>
      <c r="M345" s="41">
        <v>0</v>
      </c>
      <c r="N345" s="41">
        <v>0</v>
      </c>
      <c r="O345" s="27">
        <f>SUM(C345:N345)</f>
        <v>0</v>
      </c>
    </row>
    <row r="346" spans="1:15" ht="15">
      <c r="A346" s="13" t="s">
        <v>25</v>
      </c>
      <c r="B346" s="14" t="s">
        <v>7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19">
        <f>SUM(C346:N346)</f>
        <v>0</v>
      </c>
    </row>
    <row r="347" spans="1:15" ht="15">
      <c r="A347" s="13" t="s">
        <v>25</v>
      </c>
      <c r="B347" s="14" t="s">
        <v>0</v>
      </c>
      <c r="C347" s="42">
        <v>0</v>
      </c>
      <c r="D347" s="42">
        <v>0</v>
      </c>
      <c r="E347" s="42">
        <v>0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19">
        <f>SUM(C347:N347)</f>
        <v>0</v>
      </c>
    </row>
    <row r="348" spans="1:15" ht="15">
      <c r="A348" s="13" t="s">
        <v>25</v>
      </c>
      <c r="B348" s="14" t="s">
        <v>8</v>
      </c>
      <c r="C348" s="42">
        <v>0</v>
      </c>
      <c r="D348" s="42">
        <v>0</v>
      </c>
      <c r="E348" s="42">
        <v>0</v>
      </c>
      <c r="F348" s="42">
        <v>0</v>
      </c>
      <c r="G348" s="42">
        <v>0</v>
      </c>
      <c r="H348" s="42">
        <v>0</v>
      </c>
      <c r="I348" s="42">
        <v>0</v>
      </c>
      <c r="J348" s="42">
        <v>0</v>
      </c>
      <c r="K348" s="42">
        <v>0</v>
      </c>
      <c r="L348" s="42">
        <v>0</v>
      </c>
      <c r="M348" s="42">
        <v>0</v>
      </c>
      <c r="N348" s="42">
        <v>0</v>
      </c>
      <c r="O348" s="42">
        <v>0</v>
      </c>
    </row>
    <row r="349" spans="1:15" ht="15">
      <c r="A349" s="13" t="s">
        <v>25</v>
      </c>
      <c r="B349" s="14" t="s">
        <v>9</v>
      </c>
      <c r="C349" s="45">
        <v>0</v>
      </c>
      <c r="D349" s="45">
        <v>0</v>
      </c>
      <c r="E349" s="45">
        <v>0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7">
        <v>0</v>
      </c>
    </row>
    <row r="350" spans="1:15" ht="15">
      <c r="A350" s="21"/>
      <c r="B350" s="22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6"/>
      <c r="N350" s="46"/>
      <c r="O350" s="23"/>
    </row>
    <row r="351" spans="1:15" ht="15">
      <c r="A351" s="13" t="s">
        <v>25</v>
      </c>
      <c r="B351" s="24" t="s">
        <v>12</v>
      </c>
      <c r="C351" s="41">
        <v>269</v>
      </c>
      <c r="D351" s="41">
        <v>285</v>
      </c>
      <c r="E351" s="41">
        <v>287</v>
      </c>
      <c r="F351" s="41">
        <v>271</v>
      </c>
      <c r="G351" s="41">
        <v>270</v>
      </c>
      <c r="H351" s="41">
        <v>259</v>
      </c>
      <c r="I351" s="41">
        <v>277</v>
      </c>
      <c r="J351" s="41">
        <v>271</v>
      </c>
      <c r="K351" s="41">
        <v>249</v>
      </c>
      <c r="L351" s="41">
        <v>247</v>
      </c>
      <c r="M351" s="41">
        <v>239</v>
      </c>
      <c r="N351" s="41">
        <v>250</v>
      </c>
      <c r="O351" s="27">
        <f>SUM(C351:N351)</f>
        <v>3174</v>
      </c>
    </row>
    <row r="352" spans="1:15" ht="15">
      <c r="A352" s="13" t="s">
        <v>25</v>
      </c>
      <c r="B352" s="14" t="s">
        <v>7</v>
      </c>
      <c r="C352" s="42">
        <v>6797096.25</v>
      </c>
      <c r="D352" s="42">
        <v>7083890.22</v>
      </c>
      <c r="E352" s="42">
        <v>7018417.45</v>
      </c>
      <c r="F352" s="42">
        <v>5994477.75</v>
      </c>
      <c r="G352" s="42">
        <v>5884526.5</v>
      </c>
      <c r="H352" s="42">
        <v>5642635.75</v>
      </c>
      <c r="I352" s="42">
        <v>5776208.25</v>
      </c>
      <c r="J352" s="42">
        <v>5444453.75</v>
      </c>
      <c r="K352" s="42">
        <v>6367085</v>
      </c>
      <c r="L352" s="42">
        <v>5791874.01</v>
      </c>
      <c r="M352" s="42">
        <v>6025336.74</v>
      </c>
      <c r="N352" s="42">
        <v>5807680.75</v>
      </c>
      <c r="O352" s="19">
        <f>SUM(C352:N352)</f>
        <v>73633682.42</v>
      </c>
    </row>
    <row r="353" spans="1:15" ht="15">
      <c r="A353" s="13" t="s">
        <v>25</v>
      </c>
      <c r="B353" s="14" t="s">
        <v>0</v>
      </c>
      <c r="C353" s="42">
        <v>457170.53</v>
      </c>
      <c r="D353" s="42">
        <v>409771.07</v>
      </c>
      <c r="E353" s="42">
        <v>415437.18</v>
      </c>
      <c r="F353" s="42">
        <v>373858.42</v>
      </c>
      <c r="G353" s="42">
        <v>351897.38</v>
      </c>
      <c r="H353" s="42">
        <v>353481.68</v>
      </c>
      <c r="I353" s="42">
        <v>308719.14</v>
      </c>
      <c r="J353" s="42">
        <v>331623.62</v>
      </c>
      <c r="K353" s="42">
        <v>348716.3</v>
      </c>
      <c r="L353" s="42">
        <v>361654.67</v>
      </c>
      <c r="M353" s="42">
        <v>378249.78</v>
      </c>
      <c r="N353" s="42">
        <v>309801.18</v>
      </c>
      <c r="O353" s="19">
        <f>SUM(C353:N353)</f>
        <v>4400380.95</v>
      </c>
    </row>
    <row r="354" spans="1:15" ht="15">
      <c r="A354" s="13" t="s">
        <v>25</v>
      </c>
      <c r="B354" s="14" t="s">
        <v>8</v>
      </c>
      <c r="C354" s="42">
        <v>54.82318383499221</v>
      </c>
      <c r="D354" s="42">
        <v>46.38042671194115</v>
      </c>
      <c r="E354" s="42">
        <v>48.250543554006974</v>
      </c>
      <c r="F354" s="42">
        <v>44.50165694560172</v>
      </c>
      <c r="G354" s="42">
        <v>43.44412098765432</v>
      </c>
      <c r="H354" s="42">
        <v>44.02561713787521</v>
      </c>
      <c r="I354" s="42">
        <v>35.95192034470712</v>
      </c>
      <c r="J354" s="42">
        <v>43.70369267264102</v>
      </c>
      <c r="K354" s="42">
        <v>45.1763570410675</v>
      </c>
      <c r="L354" s="42">
        <v>48.80629824561404</v>
      </c>
      <c r="M354" s="42">
        <v>51.052743960048595</v>
      </c>
      <c r="N354" s="42">
        <v>41.306824</v>
      </c>
      <c r="O354" s="19">
        <f>SUM(O353/O351/O431)</f>
        <v>45.57972861693037</v>
      </c>
    </row>
    <row r="355" spans="1:15" ht="15">
      <c r="A355" s="13" t="s">
        <v>25</v>
      </c>
      <c r="B355" s="14" t="s">
        <v>9</v>
      </c>
      <c r="C355" s="45">
        <v>6.725968166185671</v>
      </c>
      <c r="D355" s="45">
        <v>5.784548564051575</v>
      </c>
      <c r="E355" s="45">
        <v>5.919242948422797</v>
      </c>
      <c r="F355" s="45">
        <v>6.236713782113879</v>
      </c>
      <c r="G355" s="45">
        <v>5.980045803175498</v>
      </c>
      <c r="H355" s="45">
        <v>6.264478085440834</v>
      </c>
      <c r="I355" s="45">
        <v>5.344667758472871</v>
      </c>
      <c r="J355" s="45">
        <v>6.0910356709339295</v>
      </c>
      <c r="K355" s="45">
        <v>5.476859504781231</v>
      </c>
      <c r="L355" s="45">
        <v>6.244173636643039</v>
      </c>
      <c r="M355" s="45">
        <v>6.277653786367465</v>
      </c>
      <c r="N355" s="45">
        <v>5.334335569323435</v>
      </c>
      <c r="O355" s="20">
        <f>SUM(O353/O352)</f>
        <v>0.05976043578671805</v>
      </c>
    </row>
    <row r="356" spans="1:15" ht="15">
      <c r="A356" s="21"/>
      <c r="B356" s="22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6"/>
      <c r="N356" s="46"/>
      <c r="O356" s="23"/>
    </row>
    <row r="357" spans="1:15" ht="15">
      <c r="A357" s="13" t="s">
        <v>25</v>
      </c>
      <c r="B357" s="24" t="s">
        <v>13</v>
      </c>
      <c r="C357" s="41">
        <v>2</v>
      </c>
      <c r="D357" s="41">
        <v>2</v>
      </c>
      <c r="E357" s="41">
        <v>2</v>
      </c>
      <c r="F357" s="41">
        <v>2</v>
      </c>
      <c r="G357" s="41">
        <v>2</v>
      </c>
      <c r="H357" s="41">
        <v>2</v>
      </c>
      <c r="I357" s="41">
        <v>2</v>
      </c>
      <c r="J357" s="41">
        <v>2</v>
      </c>
      <c r="K357" s="41">
        <v>2</v>
      </c>
      <c r="L357" s="41">
        <v>2</v>
      </c>
      <c r="M357" s="41">
        <v>2</v>
      </c>
      <c r="N357" s="41">
        <v>2</v>
      </c>
      <c r="O357" s="27">
        <f>SUM(C357:N357)</f>
        <v>24</v>
      </c>
    </row>
    <row r="358" spans="1:15" ht="15">
      <c r="A358" s="13" t="s">
        <v>25</v>
      </c>
      <c r="B358" s="14" t="s">
        <v>7</v>
      </c>
      <c r="C358" s="42">
        <v>77348.5</v>
      </c>
      <c r="D358" s="42">
        <v>39293.5</v>
      </c>
      <c r="E358" s="42">
        <v>57254.5</v>
      </c>
      <c r="F358" s="42">
        <v>44264</v>
      </c>
      <c r="G358" s="42">
        <v>80271.5</v>
      </c>
      <c r="H358" s="42">
        <v>59378</v>
      </c>
      <c r="I358" s="42">
        <v>50803.5</v>
      </c>
      <c r="J358" s="42">
        <v>43006.5</v>
      </c>
      <c r="K358" s="42">
        <v>68641</v>
      </c>
      <c r="L358" s="42">
        <v>60687</v>
      </c>
      <c r="M358" s="42">
        <v>67571</v>
      </c>
      <c r="N358" s="42">
        <v>44664</v>
      </c>
      <c r="O358" s="19">
        <f>SUM(C358:N358)</f>
        <v>693183</v>
      </c>
    </row>
    <row r="359" spans="1:15" ht="15">
      <c r="A359" s="13" t="s">
        <v>25</v>
      </c>
      <c r="B359" s="14" t="s">
        <v>0</v>
      </c>
      <c r="C359" s="42">
        <v>14545</v>
      </c>
      <c r="D359" s="42">
        <v>2004.69</v>
      </c>
      <c r="E359" s="42">
        <v>307</v>
      </c>
      <c r="F359" s="42">
        <v>3390.5</v>
      </c>
      <c r="G359" s="42">
        <v>1953.5</v>
      </c>
      <c r="H359" s="42">
        <v>-177.5</v>
      </c>
      <c r="I359" s="42">
        <v>5484</v>
      </c>
      <c r="J359" s="42">
        <v>2661</v>
      </c>
      <c r="K359" s="42">
        <v>-2481.5</v>
      </c>
      <c r="L359" s="42">
        <v>1892</v>
      </c>
      <c r="M359" s="42">
        <v>5647</v>
      </c>
      <c r="N359" s="42">
        <v>1567</v>
      </c>
      <c r="O359" s="19">
        <f>SUM(C359:N359)</f>
        <v>36792.69</v>
      </c>
    </row>
    <row r="360" spans="1:15" ht="15">
      <c r="A360" s="13" t="s">
        <v>25</v>
      </c>
      <c r="B360" s="14" t="s">
        <v>8</v>
      </c>
      <c r="C360" s="42">
        <v>234.59677419354838</v>
      </c>
      <c r="D360" s="42">
        <v>32.33370967741936</v>
      </c>
      <c r="E360" s="42">
        <v>5.116666666666667</v>
      </c>
      <c r="F360" s="42">
        <v>54.685483870967744</v>
      </c>
      <c r="G360" s="42">
        <v>32.55833333333334</v>
      </c>
      <c r="H360" s="42">
        <v>-2.862903225806452</v>
      </c>
      <c r="I360" s="42">
        <v>88.45161290322582</v>
      </c>
      <c r="J360" s="42">
        <v>47.517857142857146</v>
      </c>
      <c r="K360" s="42">
        <v>-40.024193548387096</v>
      </c>
      <c r="L360" s="42">
        <v>31.533333333333335</v>
      </c>
      <c r="M360" s="42">
        <v>91.08064516129032</v>
      </c>
      <c r="N360" s="42">
        <v>26.116666666666667</v>
      </c>
      <c r="O360" s="19">
        <f>SUM(O359/O357/O431)</f>
        <v>50.40094520547945</v>
      </c>
    </row>
    <row r="361" spans="1:15" ht="15">
      <c r="A361" s="13" t="s">
        <v>25</v>
      </c>
      <c r="B361" s="14" t="s">
        <v>9</v>
      </c>
      <c r="C361" s="45">
        <v>18.804501703329734</v>
      </c>
      <c r="D361" s="45">
        <v>5.101836181556747</v>
      </c>
      <c r="E361" s="45">
        <v>0.5362023945716058</v>
      </c>
      <c r="F361" s="45">
        <v>7.659723477317912</v>
      </c>
      <c r="G361" s="45">
        <v>2.4336159159851256</v>
      </c>
      <c r="H361" s="45">
        <v>-0.29893226447505816</v>
      </c>
      <c r="I361" s="45">
        <v>10.79453187280404</v>
      </c>
      <c r="J361" s="45">
        <v>6.1874367828119015</v>
      </c>
      <c r="K361" s="45">
        <v>-3.615186258941449</v>
      </c>
      <c r="L361" s="45">
        <v>3.117636396592351</v>
      </c>
      <c r="M361" s="45">
        <v>8.357135457518758</v>
      </c>
      <c r="N361" s="45">
        <v>3.5084184130395846</v>
      </c>
      <c r="O361" s="20">
        <f>SUM(O359/O358)</f>
        <v>0.053077888522944164</v>
      </c>
    </row>
    <row r="362" spans="1:15" ht="15">
      <c r="A362" s="21"/>
      <c r="B362" s="22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6"/>
      <c r="N362" s="46"/>
      <c r="O362" s="23"/>
    </row>
    <row r="363" spans="1:15" ht="15">
      <c r="A363" s="13" t="s">
        <v>25</v>
      </c>
      <c r="B363" s="24" t="s">
        <v>14</v>
      </c>
      <c r="C363" s="41">
        <v>201</v>
      </c>
      <c r="D363" s="41">
        <v>202</v>
      </c>
      <c r="E363" s="41">
        <v>204</v>
      </c>
      <c r="F363" s="41">
        <v>196</v>
      </c>
      <c r="G363" s="41">
        <v>197</v>
      </c>
      <c r="H363" s="41">
        <v>193</v>
      </c>
      <c r="I363" s="41">
        <v>196</v>
      </c>
      <c r="J363" s="41">
        <v>197</v>
      </c>
      <c r="K363" s="41">
        <v>191</v>
      </c>
      <c r="L363" s="41">
        <v>203</v>
      </c>
      <c r="M363" s="41">
        <v>191</v>
      </c>
      <c r="N363" s="41">
        <v>193</v>
      </c>
      <c r="O363" s="27">
        <f>SUM(C363:N363)</f>
        <v>2364</v>
      </c>
    </row>
    <row r="364" spans="1:15" ht="15">
      <c r="A364" s="13" t="s">
        <v>25</v>
      </c>
      <c r="B364" s="14" t="s">
        <v>7</v>
      </c>
      <c r="C364" s="42">
        <v>10592725</v>
      </c>
      <c r="D364" s="42">
        <v>11270889</v>
      </c>
      <c r="E364" s="42">
        <v>11005526</v>
      </c>
      <c r="F364" s="42">
        <v>9766418.9</v>
      </c>
      <c r="G364" s="42">
        <v>8159444</v>
      </c>
      <c r="H364" s="42">
        <v>8110627</v>
      </c>
      <c r="I364" s="42">
        <v>7534940</v>
      </c>
      <c r="J364" s="42">
        <v>7703368</v>
      </c>
      <c r="K364" s="42">
        <v>9530284</v>
      </c>
      <c r="L364" s="42">
        <v>8849303</v>
      </c>
      <c r="M364" s="42">
        <v>7840865</v>
      </c>
      <c r="N364" s="42">
        <v>8733022</v>
      </c>
      <c r="O364" s="19">
        <f>SUM(C364:N364)</f>
        <v>109097411.9</v>
      </c>
    </row>
    <row r="365" spans="1:15" ht="15">
      <c r="A365" s="13" t="s">
        <v>25</v>
      </c>
      <c r="B365" s="14" t="s">
        <v>0</v>
      </c>
      <c r="C365" s="42">
        <v>654278.92</v>
      </c>
      <c r="D365" s="42">
        <v>390379.38</v>
      </c>
      <c r="E365" s="42">
        <v>518742.08</v>
      </c>
      <c r="F365" s="42">
        <v>424881.53</v>
      </c>
      <c r="G365" s="42">
        <v>283856.14</v>
      </c>
      <c r="H365" s="42">
        <v>363414.77</v>
      </c>
      <c r="I365" s="42">
        <v>306677.79</v>
      </c>
      <c r="J365" s="42">
        <v>308700.88</v>
      </c>
      <c r="K365" s="42">
        <v>542445.54</v>
      </c>
      <c r="L365" s="42">
        <v>459435.87</v>
      </c>
      <c r="M365" s="42">
        <v>334098.84</v>
      </c>
      <c r="N365" s="42">
        <v>343465.43</v>
      </c>
      <c r="O365" s="19">
        <f>SUM(C365:N365)</f>
        <v>4930377.17</v>
      </c>
    </row>
    <row r="366" spans="1:15" ht="15">
      <c r="A366" s="13" t="s">
        <v>25</v>
      </c>
      <c r="B366" s="14" t="s">
        <v>8</v>
      </c>
      <c r="C366" s="42">
        <v>105.00383887016531</v>
      </c>
      <c r="D366" s="42">
        <v>62.34100606834878</v>
      </c>
      <c r="E366" s="42">
        <v>84.7617777777778</v>
      </c>
      <c r="F366" s="42">
        <v>69.92783574720212</v>
      </c>
      <c r="G366" s="42">
        <v>48.029803722504234</v>
      </c>
      <c r="H366" s="42">
        <v>60.7412284806953</v>
      </c>
      <c r="I366" s="42">
        <v>50.4736323238973</v>
      </c>
      <c r="J366" s="42">
        <v>55.96462654097172</v>
      </c>
      <c r="K366" s="42">
        <v>91.61383887856782</v>
      </c>
      <c r="L366" s="42">
        <v>75.44102955665025</v>
      </c>
      <c r="M366" s="42">
        <v>56.42608343185273</v>
      </c>
      <c r="N366" s="42">
        <v>59.32045423143351</v>
      </c>
      <c r="O366" s="19">
        <f>SUM(O365/O363/O431)</f>
        <v>68.56793227174744</v>
      </c>
    </row>
    <row r="367" spans="1:15" ht="15">
      <c r="A367" s="13" t="s">
        <v>25</v>
      </c>
      <c r="B367" s="14" t="s">
        <v>9</v>
      </c>
      <c r="C367" s="45">
        <v>6.176681826442206</v>
      </c>
      <c r="D367" s="45">
        <v>3.463607706543823</v>
      </c>
      <c r="E367" s="45">
        <v>4.713469215374167</v>
      </c>
      <c r="F367" s="45">
        <v>4.350433197167081</v>
      </c>
      <c r="G367" s="45">
        <v>3.478866207060187</v>
      </c>
      <c r="H367" s="45">
        <v>4.480723500168359</v>
      </c>
      <c r="I367" s="45">
        <v>4.070076072271312</v>
      </c>
      <c r="J367" s="45">
        <v>4.007349512576837</v>
      </c>
      <c r="K367" s="45">
        <v>5.691808764565673</v>
      </c>
      <c r="L367" s="45">
        <v>5.191774651630756</v>
      </c>
      <c r="M367" s="45">
        <v>4.260994673419323</v>
      </c>
      <c r="N367" s="45">
        <v>3.932950472356534</v>
      </c>
      <c r="O367" s="20">
        <f>SUM(O365/O364)</f>
        <v>0.045192430178996754</v>
      </c>
    </row>
    <row r="368" spans="1:15" ht="15">
      <c r="A368" s="21"/>
      <c r="B368" s="22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6"/>
      <c r="N368" s="46"/>
      <c r="O368" s="23"/>
    </row>
    <row r="369" spans="1:15" ht="15">
      <c r="A369" s="13" t="s">
        <v>25</v>
      </c>
      <c r="B369" s="24" t="s">
        <v>38</v>
      </c>
      <c r="C369" s="41">
        <v>0</v>
      </c>
      <c r="D369" s="41">
        <v>0</v>
      </c>
      <c r="E369" s="41">
        <v>0</v>
      </c>
      <c r="F369" s="41">
        <v>0</v>
      </c>
      <c r="G369" s="41">
        <v>0</v>
      </c>
      <c r="H369" s="41">
        <v>0</v>
      </c>
      <c r="I369" s="41">
        <v>0</v>
      </c>
      <c r="J369" s="41">
        <v>0</v>
      </c>
      <c r="K369" s="41">
        <v>0</v>
      </c>
      <c r="L369" s="41">
        <v>0</v>
      </c>
      <c r="M369" s="41">
        <v>0</v>
      </c>
      <c r="N369" s="41">
        <v>0</v>
      </c>
      <c r="O369" s="27">
        <f>SUM(C369:N369)</f>
        <v>0</v>
      </c>
    </row>
    <row r="370" spans="1:15" ht="15">
      <c r="A370" s="13" t="s">
        <v>25</v>
      </c>
      <c r="B370" s="14" t="s">
        <v>7</v>
      </c>
      <c r="C370" s="42">
        <v>0</v>
      </c>
      <c r="D370" s="42">
        <v>0</v>
      </c>
      <c r="E370" s="42">
        <v>0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19">
        <f>SUM(C370:N370)</f>
        <v>0</v>
      </c>
    </row>
    <row r="371" spans="1:15" ht="15">
      <c r="A371" s="13" t="s">
        <v>25</v>
      </c>
      <c r="B371" s="14" t="s">
        <v>0</v>
      </c>
      <c r="C371" s="42">
        <v>0</v>
      </c>
      <c r="D371" s="42">
        <v>0</v>
      </c>
      <c r="E371" s="42">
        <v>0</v>
      </c>
      <c r="F371" s="42">
        <v>0</v>
      </c>
      <c r="G371" s="42">
        <v>0</v>
      </c>
      <c r="H371" s="42">
        <v>0</v>
      </c>
      <c r="I371" s="42">
        <v>0</v>
      </c>
      <c r="J371" s="42">
        <v>0</v>
      </c>
      <c r="K371" s="42">
        <v>0</v>
      </c>
      <c r="L371" s="42">
        <v>0</v>
      </c>
      <c r="M371" s="42">
        <v>0</v>
      </c>
      <c r="N371" s="42">
        <v>0</v>
      </c>
      <c r="O371" s="19">
        <f>SUM(C371:N371)</f>
        <v>0</v>
      </c>
    </row>
    <row r="372" spans="1:15" ht="15">
      <c r="A372" s="13" t="s">
        <v>25</v>
      </c>
      <c r="B372" s="14" t="s">
        <v>8</v>
      </c>
      <c r="C372" s="42">
        <v>0</v>
      </c>
      <c r="D372" s="42">
        <v>0</v>
      </c>
      <c r="E372" s="42">
        <v>0</v>
      </c>
      <c r="F372" s="42">
        <v>0</v>
      </c>
      <c r="G372" s="42">
        <v>0</v>
      </c>
      <c r="H372" s="42">
        <v>0</v>
      </c>
      <c r="I372" s="42">
        <v>0</v>
      </c>
      <c r="J372" s="42">
        <v>0</v>
      </c>
      <c r="K372" s="42">
        <v>0</v>
      </c>
      <c r="L372" s="42">
        <v>0</v>
      </c>
      <c r="M372" s="42">
        <v>0</v>
      </c>
      <c r="N372" s="42">
        <v>0</v>
      </c>
      <c r="O372" s="42">
        <v>0</v>
      </c>
    </row>
    <row r="373" spans="1:15" ht="15">
      <c r="A373" s="13" t="s">
        <v>25</v>
      </c>
      <c r="B373" s="14" t="s">
        <v>9</v>
      </c>
      <c r="C373" s="45">
        <v>0</v>
      </c>
      <c r="D373" s="45">
        <v>0</v>
      </c>
      <c r="E373" s="45">
        <v>0</v>
      </c>
      <c r="F373" s="45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  <c r="L373" s="45">
        <v>0</v>
      </c>
      <c r="M373" s="45">
        <v>0</v>
      </c>
      <c r="N373" s="45">
        <v>0</v>
      </c>
      <c r="O373" s="47">
        <v>0</v>
      </c>
    </row>
    <row r="374" spans="1:15" ht="15">
      <c r="A374" s="21"/>
      <c r="B374" s="22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6"/>
      <c r="N374" s="46"/>
      <c r="O374" s="23"/>
    </row>
    <row r="375" spans="1:15" ht="15">
      <c r="A375" s="13" t="s">
        <v>25</v>
      </c>
      <c r="B375" s="24" t="s">
        <v>15</v>
      </c>
      <c r="C375" s="41">
        <v>15</v>
      </c>
      <c r="D375" s="41">
        <v>15</v>
      </c>
      <c r="E375" s="41">
        <v>15</v>
      </c>
      <c r="F375" s="41">
        <v>13</v>
      </c>
      <c r="G375" s="41">
        <v>13</v>
      </c>
      <c r="H375" s="41">
        <v>13</v>
      </c>
      <c r="I375" s="41">
        <v>13</v>
      </c>
      <c r="J375" s="41">
        <v>14</v>
      </c>
      <c r="K375" s="41">
        <v>13</v>
      </c>
      <c r="L375" s="41">
        <v>13</v>
      </c>
      <c r="M375" s="41">
        <v>13</v>
      </c>
      <c r="N375" s="41">
        <v>15</v>
      </c>
      <c r="O375" s="27">
        <f>SUM(C375:N375)</f>
        <v>165</v>
      </c>
    </row>
    <row r="376" spans="1:15" ht="15">
      <c r="A376" s="13" t="s">
        <v>25</v>
      </c>
      <c r="B376" s="14" t="s">
        <v>7</v>
      </c>
      <c r="C376" s="42">
        <v>925695</v>
      </c>
      <c r="D376" s="42">
        <v>981700</v>
      </c>
      <c r="E376" s="42">
        <v>627565</v>
      </c>
      <c r="F376" s="42">
        <v>676470</v>
      </c>
      <c r="G376" s="42">
        <v>512335</v>
      </c>
      <c r="H376" s="42">
        <v>483620</v>
      </c>
      <c r="I376" s="42">
        <v>605735</v>
      </c>
      <c r="J376" s="42">
        <v>549610</v>
      </c>
      <c r="K376" s="42">
        <v>839350</v>
      </c>
      <c r="L376" s="42">
        <v>607715</v>
      </c>
      <c r="M376" s="42">
        <v>632435</v>
      </c>
      <c r="N376" s="42">
        <v>626485</v>
      </c>
      <c r="O376" s="19">
        <f>SUM(C376:N376)</f>
        <v>8068715</v>
      </c>
    </row>
    <row r="377" spans="1:15" ht="15">
      <c r="A377" s="13" t="s">
        <v>25</v>
      </c>
      <c r="B377" s="14" t="s">
        <v>0</v>
      </c>
      <c r="C377" s="42">
        <v>71014.07</v>
      </c>
      <c r="D377" s="42">
        <v>32034.86</v>
      </c>
      <c r="E377" s="42">
        <v>37906.12</v>
      </c>
      <c r="F377" s="42">
        <v>52209.36</v>
      </c>
      <c r="G377" s="42">
        <v>43628.21</v>
      </c>
      <c r="H377" s="42">
        <v>44335.42</v>
      </c>
      <c r="I377" s="42">
        <v>56389.97</v>
      </c>
      <c r="J377" s="42">
        <v>30110.4</v>
      </c>
      <c r="K377" s="42">
        <v>44165.12</v>
      </c>
      <c r="L377" s="42">
        <v>51234.36</v>
      </c>
      <c r="M377" s="42">
        <v>58219.56</v>
      </c>
      <c r="N377" s="42">
        <v>43379.19</v>
      </c>
      <c r="O377" s="19">
        <f>SUM(C377:N377)</f>
        <v>564626.64</v>
      </c>
    </row>
    <row r="378" spans="1:15" ht="15">
      <c r="A378" s="13" t="s">
        <v>25</v>
      </c>
      <c r="B378" s="14" t="s">
        <v>8</v>
      </c>
      <c r="C378" s="42">
        <v>152.7184301075269</v>
      </c>
      <c r="D378" s="42">
        <v>68.89217204301075</v>
      </c>
      <c r="E378" s="42">
        <v>84.23582222222224</v>
      </c>
      <c r="F378" s="42">
        <v>129.5517617866005</v>
      </c>
      <c r="G378" s="42">
        <v>111.86720512820511</v>
      </c>
      <c r="H378" s="42">
        <v>110.01344913151365</v>
      </c>
      <c r="I378" s="42">
        <v>139.92548387096775</v>
      </c>
      <c r="J378" s="42">
        <v>76.81224489795919</v>
      </c>
      <c r="K378" s="42">
        <v>109.59086848635236</v>
      </c>
      <c r="L378" s="42">
        <v>131.37015384615387</v>
      </c>
      <c r="M378" s="42">
        <v>144.4654094292804</v>
      </c>
      <c r="N378" s="42">
        <v>96.39819999999997</v>
      </c>
      <c r="O378" s="19">
        <f>SUM(O377/O375/O431)</f>
        <v>112.5034400996264</v>
      </c>
    </row>
    <row r="379" spans="1:15" ht="15">
      <c r="A379" s="13" t="s">
        <v>25</v>
      </c>
      <c r="B379" s="14" t="s">
        <v>9</v>
      </c>
      <c r="C379" s="45">
        <v>7.671432815344148</v>
      </c>
      <c r="D379" s="45">
        <v>3.2632026077213</v>
      </c>
      <c r="E379" s="45">
        <v>6.040190259176341</v>
      </c>
      <c r="F379" s="45">
        <v>7.717912102532264</v>
      </c>
      <c r="G379" s="45">
        <v>8.51556305932642</v>
      </c>
      <c r="H379" s="45">
        <v>9.167408295769407</v>
      </c>
      <c r="I379" s="45">
        <v>9.309346496405194</v>
      </c>
      <c r="J379" s="45">
        <v>5.478502938447263</v>
      </c>
      <c r="K379" s="45">
        <v>5.261824030499792</v>
      </c>
      <c r="L379" s="45">
        <v>8.430655817282775</v>
      </c>
      <c r="M379" s="45">
        <v>9.205619549835161</v>
      </c>
      <c r="N379" s="45">
        <v>6.924218456946297</v>
      </c>
      <c r="O379" s="20">
        <f>SUM(O377/O376)</f>
        <v>0.069977268995125</v>
      </c>
    </row>
    <row r="380" spans="1:15" ht="15">
      <c r="A380" s="21"/>
      <c r="B380" s="22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6"/>
      <c r="N380" s="46"/>
      <c r="O380" s="20"/>
    </row>
    <row r="381" spans="1:15" ht="15">
      <c r="A381" s="13" t="s">
        <v>25</v>
      </c>
      <c r="B381" s="24" t="s">
        <v>41</v>
      </c>
      <c r="C381" s="41">
        <v>0</v>
      </c>
      <c r="D381" s="41">
        <v>0</v>
      </c>
      <c r="E381" s="41">
        <v>0</v>
      </c>
      <c r="F381" s="41">
        <v>0</v>
      </c>
      <c r="G381" s="41">
        <v>0</v>
      </c>
      <c r="H381" s="41">
        <v>0</v>
      </c>
      <c r="I381" s="41">
        <v>0</v>
      </c>
      <c r="J381" s="41">
        <v>0</v>
      </c>
      <c r="K381" s="41">
        <v>0</v>
      </c>
      <c r="L381" s="41">
        <v>0</v>
      </c>
      <c r="M381" s="41">
        <v>0</v>
      </c>
      <c r="N381" s="41">
        <v>0</v>
      </c>
      <c r="O381" s="27">
        <f>SUM(C381:N381)</f>
        <v>0</v>
      </c>
    </row>
    <row r="382" spans="1:15" ht="15">
      <c r="A382" s="13" t="s">
        <v>25</v>
      </c>
      <c r="B382" s="14" t="s">
        <v>7</v>
      </c>
      <c r="C382" s="42">
        <v>0</v>
      </c>
      <c r="D382" s="42">
        <v>0</v>
      </c>
      <c r="E382" s="42">
        <v>0</v>
      </c>
      <c r="F382" s="42">
        <v>0</v>
      </c>
      <c r="G382" s="42">
        <v>0</v>
      </c>
      <c r="H382" s="42">
        <v>0</v>
      </c>
      <c r="I382" s="42">
        <v>0</v>
      </c>
      <c r="J382" s="42">
        <v>0</v>
      </c>
      <c r="K382" s="42">
        <v>0</v>
      </c>
      <c r="L382" s="42">
        <v>0</v>
      </c>
      <c r="M382" s="42">
        <v>0</v>
      </c>
      <c r="N382" s="42">
        <v>0</v>
      </c>
      <c r="O382" s="19">
        <f>SUM(C382:N382)</f>
        <v>0</v>
      </c>
    </row>
    <row r="383" spans="1:15" ht="15">
      <c r="A383" s="13" t="s">
        <v>25</v>
      </c>
      <c r="B383" s="14" t="s">
        <v>0</v>
      </c>
      <c r="C383" s="42">
        <v>0</v>
      </c>
      <c r="D383" s="42">
        <v>0</v>
      </c>
      <c r="E383" s="42">
        <v>0</v>
      </c>
      <c r="F383" s="42">
        <v>0</v>
      </c>
      <c r="G383" s="42">
        <v>0</v>
      </c>
      <c r="H383" s="42">
        <v>0</v>
      </c>
      <c r="I383" s="42">
        <v>0</v>
      </c>
      <c r="J383" s="42">
        <v>0</v>
      </c>
      <c r="K383" s="42">
        <v>0</v>
      </c>
      <c r="L383" s="42">
        <v>0</v>
      </c>
      <c r="M383" s="42">
        <v>0</v>
      </c>
      <c r="N383" s="42">
        <v>0</v>
      </c>
      <c r="O383" s="49">
        <f>SUM(C383:N383)</f>
        <v>0</v>
      </c>
    </row>
    <row r="384" spans="1:15" ht="15">
      <c r="A384" s="13" t="s">
        <v>25</v>
      </c>
      <c r="B384" s="14" t="s">
        <v>8</v>
      </c>
      <c r="C384" s="42">
        <v>0</v>
      </c>
      <c r="D384" s="42">
        <v>0</v>
      </c>
      <c r="E384" s="42">
        <v>0</v>
      </c>
      <c r="F384" s="42">
        <v>0</v>
      </c>
      <c r="G384" s="42">
        <v>0</v>
      </c>
      <c r="H384" s="42">
        <v>0</v>
      </c>
      <c r="I384" s="42">
        <v>0</v>
      </c>
      <c r="J384" s="42">
        <v>0</v>
      </c>
      <c r="K384" s="42">
        <v>0</v>
      </c>
      <c r="L384" s="42">
        <v>0</v>
      </c>
      <c r="M384" s="42">
        <v>0</v>
      </c>
      <c r="N384" s="42">
        <v>0</v>
      </c>
      <c r="O384" s="42">
        <v>0</v>
      </c>
    </row>
    <row r="385" spans="1:15" ht="15">
      <c r="A385" s="13" t="s">
        <v>25</v>
      </c>
      <c r="B385" s="14" t="s">
        <v>9</v>
      </c>
      <c r="C385" s="45">
        <v>0</v>
      </c>
      <c r="D385" s="45">
        <v>0</v>
      </c>
      <c r="E385" s="45">
        <v>0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0</v>
      </c>
      <c r="N385" s="45">
        <v>0</v>
      </c>
      <c r="O385" s="47">
        <v>0</v>
      </c>
    </row>
    <row r="386" spans="1:15" ht="15">
      <c r="A386" s="21"/>
      <c r="B386" s="22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6"/>
      <c r="N386" s="46"/>
      <c r="O386" s="20"/>
    </row>
    <row r="387" spans="1:15" ht="15">
      <c r="A387" s="13" t="s">
        <v>25</v>
      </c>
      <c r="B387" s="24" t="s">
        <v>39</v>
      </c>
      <c r="C387" s="41">
        <v>293</v>
      </c>
      <c r="D387" s="41">
        <v>337</v>
      </c>
      <c r="E387" s="41">
        <v>304</v>
      </c>
      <c r="F387" s="41">
        <v>299</v>
      </c>
      <c r="G387" s="41">
        <v>305</v>
      </c>
      <c r="H387" s="41">
        <v>296</v>
      </c>
      <c r="I387" s="41">
        <v>304</v>
      </c>
      <c r="J387" s="41">
        <v>311</v>
      </c>
      <c r="K387" s="41">
        <v>292</v>
      </c>
      <c r="L387" s="41">
        <v>299</v>
      </c>
      <c r="M387" s="41">
        <v>288</v>
      </c>
      <c r="N387" s="41">
        <v>293</v>
      </c>
      <c r="O387" s="27">
        <f>SUM(C387:N387)</f>
        <v>3621</v>
      </c>
    </row>
    <row r="388" spans="1:15" ht="15">
      <c r="A388" s="13" t="s">
        <v>25</v>
      </c>
      <c r="B388" s="14" t="s">
        <v>7</v>
      </c>
      <c r="C388" s="42">
        <v>20546009.44</v>
      </c>
      <c r="D388" s="42">
        <v>20937450.42</v>
      </c>
      <c r="E388" s="42">
        <v>18867091.27</v>
      </c>
      <c r="F388" s="42">
        <v>16863666.09</v>
      </c>
      <c r="G388" s="42">
        <v>18335069.47</v>
      </c>
      <c r="H388" s="42">
        <v>17421577.17</v>
      </c>
      <c r="I388" s="42">
        <v>17051963.94</v>
      </c>
      <c r="J388" s="42">
        <v>16658112.3</v>
      </c>
      <c r="K388" s="42">
        <v>19146227.94</v>
      </c>
      <c r="L388" s="42">
        <v>17170711.45</v>
      </c>
      <c r="M388" s="42">
        <v>18911296.44</v>
      </c>
      <c r="N388" s="42">
        <v>17834222.88</v>
      </c>
      <c r="O388" s="19">
        <f>SUM(C388:N388)</f>
        <v>219743398.80999997</v>
      </c>
    </row>
    <row r="389" spans="1:15" ht="15">
      <c r="A389" s="13" t="s">
        <v>25</v>
      </c>
      <c r="B389" s="14" t="s">
        <v>0</v>
      </c>
      <c r="C389" s="42">
        <v>824769.9</v>
      </c>
      <c r="D389" s="42">
        <v>781054.25</v>
      </c>
      <c r="E389" s="42">
        <v>741024.03</v>
      </c>
      <c r="F389" s="42">
        <v>759026.9</v>
      </c>
      <c r="G389" s="42">
        <v>676462.78</v>
      </c>
      <c r="H389" s="42">
        <v>747270.78</v>
      </c>
      <c r="I389" s="42">
        <v>738504.91</v>
      </c>
      <c r="J389" s="42">
        <v>628837.66</v>
      </c>
      <c r="K389" s="42">
        <v>815573.02</v>
      </c>
      <c r="L389" s="42">
        <v>688576.69</v>
      </c>
      <c r="M389" s="42">
        <v>840637.63</v>
      </c>
      <c r="N389" s="42">
        <v>691702.77</v>
      </c>
      <c r="O389" s="19">
        <f>SUM(C389:N389)</f>
        <v>8933441.32</v>
      </c>
    </row>
    <row r="390" spans="1:15" ht="15">
      <c r="A390" s="13" t="s">
        <v>25</v>
      </c>
      <c r="B390" s="14" t="s">
        <v>8</v>
      </c>
      <c r="C390" s="42">
        <v>90.8036882087416</v>
      </c>
      <c r="D390" s="42">
        <v>74.76349669761655</v>
      </c>
      <c r="E390" s="42">
        <v>81.25263486842105</v>
      </c>
      <c r="F390" s="42">
        <v>81.88875822634589</v>
      </c>
      <c r="G390" s="42">
        <v>73.93035846994535</v>
      </c>
      <c r="H390" s="42">
        <v>81.43753051438534</v>
      </c>
      <c r="I390" s="42">
        <v>78.36427313242784</v>
      </c>
      <c r="J390" s="42">
        <v>72.21378732200276</v>
      </c>
      <c r="K390" s="42">
        <v>90.09865444100751</v>
      </c>
      <c r="L390" s="42">
        <v>76.76440245261985</v>
      </c>
      <c r="M390" s="42">
        <v>94.15744063620072</v>
      </c>
      <c r="N390" s="42">
        <v>78.69201023890786</v>
      </c>
      <c r="O390" s="19">
        <f>SUM(O389/O387/O431)</f>
        <v>81.11079270465662</v>
      </c>
    </row>
    <row r="391" spans="1:15" ht="15">
      <c r="A391" s="13" t="s">
        <v>25</v>
      </c>
      <c r="B391" s="14" t="s">
        <v>9</v>
      </c>
      <c r="C391" s="45">
        <v>4.014258352253537</v>
      </c>
      <c r="D391" s="45">
        <v>3.730417191836866</v>
      </c>
      <c r="E391" s="45">
        <v>3.927600812417123</v>
      </c>
      <c r="F391" s="45">
        <v>4.5009602060971545</v>
      </c>
      <c r="G391" s="45">
        <v>3.689447597168008</v>
      </c>
      <c r="H391" s="45">
        <v>4.289340584426547</v>
      </c>
      <c r="I391" s="45">
        <v>4.330908232028551</v>
      </c>
      <c r="J391" s="45">
        <v>3.774963505318667</v>
      </c>
      <c r="K391" s="45">
        <v>4.2597059982562815</v>
      </c>
      <c r="L391" s="45">
        <v>4.010181476784411</v>
      </c>
      <c r="M391" s="45">
        <v>4.4451612964087195</v>
      </c>
      <c r="N391" s="45">
        <v>3.878513656884387</v>
      </c>
      <c r="O391" s="20">
        <f>SUM(O389/O388)</f>
        <v>0.04065396898554507</v>
      </c>
    </row>
    <row r="392" spans="1:15" ht="15">
      <c r="A392" s="21"/>
      <c r="B392" s="22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6"/>
      <c r="N392" s="46"/>
      <c r="O392" s="20"/>
    </row>
    <row r="393" spans="1:15" ht="15">
      <c r="A393" s="13" t="s">
        <v>25</v>
      </c>
      <c r="B393" s="24" t="s">
        <v>16</v>
      </c>
      <c r="C393" s="41">
        <v>46</v>
      </c>
      <c r="D393" s="41">
        <v>46</v>
      </c>
      <c r="E393" s="41">
        <v>46</v>
      </c>
      <c r="F393" s="41">
        <v>44</v>
      </c>
      <c r="G393" s="41">
        <v>44</v>
      </c>
      <c r="H393" s="41">
        <v>44</v>
      </c>
      <c r="I393" s="41">
        <v>42</v>
      </c>
      <c r="J393" s="41">
        <v>42</v>
      </c>
      <c r="K393" s="41">
        <v>43</v>
      </c>
      <c r="L393" s="41">
        <v>44</v>
      </c>
      <c r="M393" s="41">
        <v>43</v>
      </c>
      <c r="N393" s="41">
        <v>43</v>
      </c>
      <c r="O393" s="27">
        <f>SUM(C393:N393)</f>
        <v>527</v>
      </c>
    </row>
    <row r="394" spans="1:15" ht="15">
      <c r="A394" s="13" t="s">
        <v>25</v>
      </c>
      <c r="B394" s="14" t="s">
        <v>0</v>
      </c>
      <c r="C394" s="42">
        <v>447100.8</v>
      </c>
      <c r="D394" s="42">
        <v>431071.75</v>
      </c>
      <c r="E394" s="42">
        <v>379931.5</v>
      </c>
      <c r="F394" s="42">
        <v>368645.75</v>
      </c>
      <c r="G394" s="42">
        <v>351604.5</v>
      </c>
      <c r="H394" s="42">
        <v>403389</v>
      </c>
      <c r="I394" s="42">
        <v>377626.22</v>
      </c>
      <c r="J394" s="42">
        <v>391350.68</v>
      </c>
      <c r="K394" s="42">
        <v>384920.25</v>
      </c>
      <c r="L394" s="42">
        <v>373716.26</v>
      </c>
      <c r="M394" s="42">
        <v>338512.25</v>
      </c>
      <c r="N394" s="42">
        <v>295701.8</v>
      </c>
      <c r="O394" s="19">
        <f>SUM(C394:N394)</f>
        <v>4543570.76</v>
      </c>
    </row>
    <row r="395" spans="1:15" ht="15">
      <c r="A395" s="13" t="s">
        <v>25</v>
      </c>
      <c r="B395" s="14" t="s">
        <v>8</v>
      </c>
      <c r="C395" s="42">
        <v>313.53492286115005</v>
      </c>
      <c r="D395" s="42">
        <v>302.2943548387097</v>
      </c>
      <c r="E395" s="42">
        <v>275.3126811594203</v>
      </c>
      <c r="F395" s="42">
        <v>270.26814516129036</v>
      </c>
      <c r="G395" s="42">
        <v>266.36704545454546</v>
      </c>
      <c r="H395" s="42">
        <v>295.7397360703812</v>
      </c>
      <c r="I395" s="42">
        <v>290.03549923195084</v>
      </c>
      <c r="J395" s="42">
        <v>332.78119047619055</v>
      </c>
      <c r="K395" s="42">
        <v>288.7623780945236</v>
      </c>
      <c r="L395" s="42">
        <v>283.1183787878788</v>
      </c>
      <c r="M395" s="42">
        <v>253.94767441860466</v>
      </c>
      <c r="N395" s="42">
        <v>229.2262015503876</v>
      </c>
      <c r="O395" s="29">
        <f>SUM(O394/O393/O431)</f>
        <v>283.4490869486106</v>
      </c>
    </row>
    <row r="396" spans="1:15" ht="15">
      <c r="A396" s="13"/>
      <c r="B396" s="22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6"/>
      <c r="N396" s="46"/>
      <c r="O396" s="23"/>
    </row>
    <row r="397" spans="1:15" ht="15">
      <c r="A397" s="13" t="s">
        <v>25</v>
      </c>
      <c r="B397" s="24" t="s">
        <v>17</v>
      </c>
      <c r="C397" s="41">
        <v>27</v>
      </c>
      <c r="D397" s="41">
        <v>27</v>
      </c>
      <c r="E397" s="41">
        <v>27</v>
      </c>
      <c r="F397" s="41">
        <v>25</v>
      </c>
      <c r="G397" s="41">
        <v>25</v>
      </c>
      <c r="H397" s="41">
        <v>25</v>
      </c>
      <c r="I397" s="41">
        <v>22</v>
      </c>
      <c r="J397" s="41">
        <v>22</v>
      </c>
      <c r="K397" s="41">
        <v>22</v>
      </c>
      <c r="L397" s="41">
        <v>23</v>
      </c>
      <c r="M397" s="41">
        <v>22</v>
      </c>
      <c r="N397" s="41">
        <v>22</v>
      </c>
      <c r="O397" s="27">
        <f>SUM(C397:N397)</f>
        <v>289</v>
      </c>
    </row>
    <row r="398" spans="1:15" ht="15">
      <c r="A398" s="13" t="s">
        <v>25</v>
      </c>
      <c r="B398" s="24" t="s">
        <v>18</v>
      </c>
      <c r="C398" s="42">
        <v>1150352.3</v>
      </c>
      <c r="D398" s="42">
        <v>1138059.5</v>
      </c>
      <c r="E398" s="42">
        <v>1021338</v>
      </c>
      <c r="F398" s="42">
        <v>971531</v>
      </c>
      <c r="G398" s="42">
        <v>1047801.25</v>
      </c>
      <c r="H398" s="42">
        <v>985677.5</v>
      </c>
      <c r="I398" s="42">
        <v>977715.75</v>
      </c>
      <c r="J398" s="42">
        <v>1001791.5</v>
      </c>
      <c r="K398" s="42">
        <v>1021459.25</v>
      </c>
      <c r="L398" s="42">
        <v>888004.25</v>
      </c>
      <c r="M398" s="42">
        <v>967788</v>
      </c>
      <c r="N398" s="42">
        <v>974511.05</v>
      </c>
      <c r="O398" s="19">
        <f>SUM(C398:N398)</f>
        <v>12146029.350000001</v>
      </c>
    </row>
    <row r="399" spans="1:15" ht="15">
      <c r="A399" s="13" t="s">
        <v>25</v>
      </c>
      <c r="B399" s="14" t="s">
        <v>0</v>
      </c>
      <c r="C399" s="42">
        <v>218445.8</v>
      </c>
      <c r="D399" s="42">
        <v>207139.75</v>
      </c>
      <c r="E399" s="42">
        <v>176424.5</v>
      </c>
      <c r="F399" s="42">
        <v>124019.75</v>
      </c>
      <c r="G399" s="42">
        <v>161043.5</v>
      </c>
      <c r="H399" s="42">
        <v>174887.5</v>
      </c>
      <c r="I399" s="42">
        <v>192949</v>
      </c>
      <c r="J399" s="42">
        <v>196602.2</v>
      </c>
      <c r="K399" s="42">
        <v>204945.75</v>
      </c>
      <c r="L399" s="42">
        <v>156233.75</v>
      </c>
      <c r="M399" s="42">
        <v>153819.75</v>
      </c>
      <c r="N399" s="42">
        <v>152734.05</v>
      </c>
      <c r="O399" s="19">
        <f>SUM(C399:N399)</f>
        <v>2119245.3</v>
      </c>
    </row>
    <row r="400" spans="1:15" ht="15">
      <c r="A400" s="13" t="s">
        <v>25</v>
      </c>
      <c r="B400" s="14" t="s">
        <v>8</v>
      </c>
      <c r="C400" s="42">
        <v>260.98661887694146</v>
      </c>
      <c r="D400" s="42">
        <v>247.4787933094385</v>
      </c>
      <c r="E400" s="42">
        <v>217.808024691358</v>
      </c>
      <c r="F400" s="42">
        <v>160.02548387096775</v>
      </c>
      <c r="G400" s="42">
        <v>214.72466666666668</v>
      </c>
      <c r="H400" s="42">
        <v>225.66129032258064</v>
      </c>
      <c r="I400" s="42">
        <v>282.91642228739005</v>
      </c>
      <c r="J400" s="42">
        <v>319.15941558441557</v>
      </c>
      <c r="K400" s="42">
        <v>300.5069648093842</v>
      </c>
      <c r="L400" s="42">
        <v>226.42572463768116</v>
      </c>
      <c r="M400" s="42">
        <v>225.5421554252199</v>
      </c>
      <c r="N400" s="42">
        <v>231.41522727272724</v>
      </c>
      <c r="O400" s="19">
        <f>SUM(O399/O397/O431)</f>
        <v>241.08587571692655</v>
      </c>
    </row>
    <row r="401" spans="1:15" ht="15">
      <c r="A401" s="13" t="s">
        <v>25</v>
      </c>
      <c r="B401" s="14" t="s">
        <v>9</v>
      </c>
      <c r="C401" s="20">
        <v>0.1898946957379926</v>
      </c>
      <c r="D401" s="20">
        <v>0.18201135353643635</v>
      </c>
      <c r="E401" s="20">
        <v>0.1727386036747874</v>
      </c>
      <c r="F401" s="20">
        <v>0.12765392972535103</v>
      </c>
      <c r="G401" s="20">
        <v>0.15369660992483067</v>
      </c>
      <c r="H401" s="20">
        <v>0.1774287228834989</v>
      </c>
      <c r="I401" s="20">
        <v>0.19734672372824105</v>
      </c>
      <c r="J401" s="20">
        <v>0.19625061701960939</v>
      </c>
      <c r="K401" s="20">
        <v>0.2006401625909208</v>
      </c>
      <c r="L401" s="20">
        <v>0.17593806561173556</v>
      </c>
      <c r="M401" s="20">
        <v>0.1589395094793488</v>
      </c>
      <c r="N401" s="20">
        <v>0.15672890522893507</v>
      </c>
      <c r="O401" s="20">
        <f>SUM(O399/O398)</f>
        <v>0.17448050214039698</v>
      </c>
    </row>
    <row r="402" spans="1:15" ht="15">
      <c r="A402" s="21"/>
      <c r="B402" s="22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6"/>
      <c r="N402" s="46"/>
      <c r="O402" s="23"/>
    </row>
    <row r="403" spans="1:15" ht="15">
      <c r="A403" s="13" t="s">
        <v>25</v>
      </c>
      <c r="B403" s="24" t="s">
        <v>42</v>
      </c>
      <c r="C403" s="41">
        <v>4</v>
      </c>
      <c r="D403" s="41">
        <v>4</v>
      </c>
      <c r="E403" s="41">
        <v>4</v>
      </c>
      <c r="F403" s="41">
        <v>4</v>
      </c>
      <c r="G403" s="41">
        <v>4</v>
      </c>
      <c r="H403" s="41">
        <v>4</v>
      </c>
      <c r="I403" s="41">
        <v>4</v>
      </c>
      <c r="J403" s="41">
        <v>4</v>
      </c>
      <c r="K403" s="41">
        <v>4</v>
      </c>
      <c r="L403" s="41">
        <v>5</v>
      </c>
      <c r="M403" s="41">
        <v>4</v>
      </c>
      <c r="N403" s="41">
        <v>4</v>
      </c>
      <c r="O403" s="27">
        <f>SUM(C403:N403)</f>
        <v>49</v>
      </c>
    </row>
    <row r="404" spans="1:15" ht="15">
      <c r="A404" s="13" t="s">
        <v>25</v>
      </c>
      <c r="B404" s="24" t="s">
        <v>43</v>
      </c>
      <c r="C404" s="42">
        <v>600970</v>
      </c>
      <c r="D404" s="42">
        <v>554715</v>
      </c>
      <c r="E404" s="42">
        <v>460506</v>
      </c>
      <c r="F404" s="42">
        <v>476501.5</v>
      </c>
      <c r="G404" s="42">
        <v>515934</v>
      </c>
      <c r="H404" s="42">
        <v>533061.5</v>
      </c>
      <c r="I404" s="42">
        <v>492559.5</v>
      </c>
      <c r="J404" s="42">
        <v>462945</v>
      </c>
      <c r="K404" s="42">
        <v>512584.5</v>
      </c>
      <c r="L404" s="42">
        <v>475197.01</v>
      </c>
      <c r="M404" s="42">
        <v>486492</v>
      </c>
      <c r="N404" s="42">
        <v>444702</v>
      </c>
      <c r="O404" s="19">
        <f>SUM(C404:N404)</f>
        <v>6016168.01</v>
      </c>
    </row>
    <row r="405" spans="1:15" ht="15">
      <c r="A405" s="13" t="s">
        <v>25</v>
      </c>
      <c r="B405" s="14" t="s">
        <v>0</v>
      </c>
      <c r="C405" s="42">
        <v>120834</v>
      </c>
      <c r="D405" s="42">
        <v>134637</v>
      </c>
      <c r="E405" s="42">
        <v>107121</v>
      </c>
      <c r="F405" s="42">
        <v>142674.5</v>
      </c>
      <c r="G405" s="42">
        <v>85447</v>
      </c>
      <c r="H405" s="42">
        <v>120355.5</v>
      </c>
      <c r="I405" s="42">
        <v>103076.5</v>
      </c>
      <c r="J405" s="42">
        <v>103802</v>
      </c>
      <c r="K405" s="42">
        <v>80541.5</v>
      </c>
      <c r="L405" s="42">
        <v>139368.01</v>
      </c>
      <c r="M405" s="42">
        <v>108115</v>
      </c>
      <c r="N405" s="42">
        <v>50699</v>
      </c>
      <c r="O405" s="19">
        <f>SUM(C405:N405)</f>
        <v>1296671.01</v>
      </c>
    </row>
    <row r="406" spans="1:15" ht="15">
      <c r="A406" s="13" t="s">
        <v>25</v>
      </c>
      <c r="B406" s="14" t="s">
        <v>8</v>
      </c>
      <c r="C406" s="42">
        <v>974.4677419354839</v>
      </c>
      <c r="D406" s="42">
        <v>1085.782258064516</v>
      </c>
      <c r="E406" s="42">
        <v>892.675</v>
      </c>
      <c r="F406" s="42">
        <v>1150.600806451613</v>
      </c>
      <c r="G406" s="42">
        <v>712.0583333333333</v>
      </c>
      <c r="H406" s="42">
        <v>970.608870967742</v>
      </c>
      <c r="I406" s="42">
        <v>831.2620967741935</v>
      </c>
      <c r="J406" s="42">
        <v>926.8035714285714</v>
      </c>
      <c r="K406" s="42">
        <v>649.5282258064516</v>
      </c>
      <c r="L406" s="42">
        <v>929.1200666666667</v>
      </c>
      <c r="M406" s="42">
        <v>871.8951612903226</v>
      </c>
      <c r="N406" s="42">
        <v>422.4916666666667</v>
      </c>
      <c r="O406" s="19">
        <f>SUM(O405/O403/O431)</f>
        <v>870.0057098126922</v>
      </c>
    </row>
    <row r="407" spans="1:15" ht="15">
      <c r="A407" s="13" t="s">
        <v>25</v>
      </c>
      <c r="B407" s="14" t="s">
        <v>9</v>
      </c>
      <c r="C407" s="20">
        <v>0.2010649450055743</v>
      </c>
      <c r="D407" s="20">
        <v>0.2427138260187664</v>
      </c>
      <c r="E407" s="20">
        <v>0.23261586168258394</v>
      </c>
      <c r="F407" s="20">
        <v>0.2994208832501052</v>
      </c>
      <c r="G407" s="20">
        <v>0.16561614470067876</v>
      </c>
      <c r="H407" s="20">
        <v>0.2257816405799331</v>
      </c>
      <c r="I407" s="20">
        <v>0.20926710377121954</v>
      </c>
      <c r="J407" s="20">
        <v>0.2242210197755673</v>
      </c>
      <c r="K407" s="20">
        <v>0.15712823934395206</v>
      </c>
      <c r="L407" s="20">
        <v>0.29328469469957313</v>
      </c>
      <c r="M407" s="20">
        <v>0.2222338702383595</v>
      </c>
      <c r="N407" s="20">
        <v>0.11400668312712783</v>
      </c>
      <c r="O407" s="20">
        <f>SUM(O405/O404)</f>
        <v>0.21553105030389602</v>
      </c>
    </row>
    <row r="408" spans="1:15" ht="15">
      <c r="A408" s="21"/>
      <c r="B408" s="22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6"/>
      <c r="N408" s="46"/>
      <c r="O408" s="23"/>
    </row>
    <row r="409" spans="1:15" ht="15">
      <c r="A409" s="13" t="s">
        <v>25</v>
      </c>
      <c r="B409" s="14" t="s">
        <v>36</v>
      </c>
      <c r="C409" s="41">
        <v>5</v>
      </c>
      <c r="D409" s="41">
        <v>5</v>
      </c>
      <c r="E409" s="41">
        <v>5</v>
      </c>
      <c r="F409" s="41">
        <v>5</v>
      </c>
      <c r="G409" s="41">
        <v>5</v>
      </c>
      <c r="H409" s="41">
        <v>5</v>
      </c>
      <c r="I409" s="41">
        <v>6</v>
      </c>
      <c r="J409" s="41">
        <v>6</v>
      </c>
      <c r="K409" s="41">
        <v>6</v>
      </c>
      <c r="L409" s="41">
        <v>5</v>
      </c>
      <c r="M409" s="41">
        <v>5</v>
      </c>
      <c r="N409" s="41">
        <v>5</v>
      </c>
      <c r="O409" s="27">
        <f>SUM(C409:N409)</f>
        <v>63</v>
      </c>
    </row>
    <row r="410" spans="1:15" ht="15">
      <c r="A410" s="13" t="s">
        <v>25</v>
      </c>
      <c r="B410" s="31" t="s">
        <v>37</v>
      </c>
      <c r="C410" s="42">
        <v>159835</v>
      </c>
      <c r="D410" s="42">
        <v>182763</v>
      </c>
      <c r="E410" s="42">
        <v>168015.5</v>
      </c>
      <c r="F410" s="42">
        <v>150661</v>
      </c>
      <c r="G410" s="42">
        <v>160030</v>
      </c>
      <c r="H410" s="42">
        <v>168790.5</v>
      </c>
      <c r="I410" s="42">
        <v>149623.8</v>
      </c>
      <c r="J410" s="42">
        <v>134266.5</v>
      </c>
      <c r="K410" s="42">
        <v>177784.5</v>
      </c>
      <c r="L410" s="42">
        <v>103645</v>
      </c>
      <c r="M410" s="42">
        <v>108783.5</v>
      </c>
      <c r="N410" s="42">
        <v>114745.75</v>
      </c>
      <c r="O410" s="19">
        <f>SUM(C410:N410)</f>
        <v>1778944.05</v>
      </c>
    </row>
    <row r="411" spans="1:15" ht="15">
      <c r="A411" s="13" t="s">
        <v>25</v>
      </c>
      <c r="B411" s="31" t="s">
        <v>0</v>
      </c>
      <c r="C411" s="42">
        <v>43528</v>
      </c>
      <c r="D411" s="42">
        <v>47754</v>
      </c>
      <c r="E411" s="42">
        <v>45262.5</v>
      </c>
      <c r="F411" s="42">
        <v>45184</v>
      </c>
      <c r="G411" s="42">
        <v>48911</v>
      </c>
      <c r="H411" s="42">
        <v>55678.5</v>
      </c>
      <c r="I411" s="42">
        <v>27244.42</v>
      </c>
      <c r="J411" s="42">
        <v>30360.48</v>
      </c>
      <c r="K411" s="42">
        <v>28563.5</v>
      </c>
      <c r="L411" s="42">
        <v>19721</v>
      </c>
      <c r="M411" s="42">
        <v>32179.5</v>
      </c>
      <c r="N411" s="42">
        <v>30128.75</v>
      </c>
      <c r="O411" s="19">
        <f>SUM(C411:N411)</f>
        <v>454515.64999999997</v>
      </c>
    </row>
    <row r="412" spans="1:15" ht="15">
      <c r="A412" s="13" t="s">
        <v>25</v>
      </c>
      <c r="B412" s="14" t="s">
        <v>8</v>
      </c>
      <c r="C412" s="42">
        <v>280.82580645161295</v>
      </c>
      <c r="D412" s="42">
        <v>308.09032258064514</v>
      </c>
      <c r="E412" s="42">
        <v>301.75</v>
      </c>
      <c r="F412" s="42">
        <v>291.50967741935483</v>
      </c>
      <c r="G412" s="42">
        <v>326.0733333333333</v>
      </c>
      <c r="H412" s="42">
        <v>359.21612903225804</v>
      </c>
      <c r="I412" s="42">
        <v>146.47537634408604</v>
      </c>
      <c r="J412" s="42">
        <v>180.71714285714287</v>
      </c>
      <c r="K412" s="42">
        <v>153.56720430107526</v>
      </c>
      <c r="L412" s="42">
        <v>131.47333333333333</v>
      </c>
      <c r="M412" s="42">
        <v>207.60967741935485</v>
      </c>
      <c r="N412" s="42">
        <v>200.85833333333332</v>
      </c>
      <c r="O412" s="19">
        <f>SUM(O411/O409/O431)</f>
        <v>237.19016307893017</v>
      </c>
    </row>
    <row r="413" spans="1:15" ht="15">
      <c r="A413" s="13" t="s">
        <v>25</v>
      </c>
      <c r="B413" s="14" t="s">
        <v>9</v>
      </c>
      <c r="C413" s="20">
        <v>0.2723308411799668</v>
      </c>
      <c r="D413" s="20">
        <v>0.26128921061702864</v>
      </c>
      <c r="E413" s="20">
        <v>0.2693947879808708</v>
      </c>
      <c r="F413" s="20">
        <v>0.29990508492576046</v>
      </c>
      <c r="G413" s="20">
        <v>0.3056364431669062</v>
      </c>
      <c r="H413" s="20">
        <v>0.3298674984670346</v>
      </c>
      <c r="I413" s="20">
        <v>0.18208613870253262</v>
      </c>
      <c r="J413" s="20">
        <v>0.22612103540346998</v>
      </c>
      <c r="K413" s="20">
        <v>0.16066361240715588</v>
      </c>
      <c r="L413" s="20">
        <v>0.19027449466930388</v>
      </c>
      <c r="M413" s="20">
        <v>0.2958123244793558</v>
      </c>
      <c r="N413" s="20">
        <v>0.2625696376554252</v>
      </c>
      <c r="O413" s="20">
        <f>SUM(O411/O410)</f>
        <v>0.2554974396187446</v>
      </c>
    </row>
    <row r="414" spans="1:15" ht="15">
      <c r="A414" s="21"/>
      <c r="B414" s="22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6"/>
      <c r="N414" s="46"/>
      <c r="O414" s="23"/>
    </row>
    <row r="415" spans="1:15" ht="15">
      <c r="A415" s="13" t="s">
        <v>25</v>
      </c>
      <c r="B415" s="31" t="s">
        <v>35</v>
      </c>
      <c r="C415" s="41">
        <v>7</v>
      </c>
      <c r="D415" s="41">
        <v>7</v>
      </c>
      <c r="E415" s="41">
        <v>7</v>
      </c>
      <c r="F415" s="41">
        <v>7</v>
      </c>
      <c r="G415" s="41">
        <v>7</v>
      </c>
      <c r="H415" s="41">
        <v>7</v>
      </c>
      <c r="I415" s="41">
        <v>7</v>
      </c>
      <c r="J415" s="41">
        <v>7</v>
      </c>
      <c r="K415" s="41">
        <v>7</v>
      </c>
      <c r="L415" s="41">
        <v>7</v>
      </c>
      <c r="M415" s="41">
        <v>7</v>
      </c>
      <c r="N415" s="41">
        <v>7</v>
      </c>
      <c r="O415" s="27">
        <f>SUM(C415:N415)</f>
        <v>84</v>
      </c>
    </row>
    <row r="416" spans="1:15" ht="15">
      <c r="A416" s="13" t="s">
        <v>25</v>
      </c>
      <c r="B416" s="31" t="s">
        <v>0</v>
      </c>
      <c r="C416" s="42">
        <v>36089</v>
      </c>
      <c r="D416" s="42">
        <v>33331</v>
      </c>
      <c r="E416" s="42">
        <v>35583</v>
      </c>
      <c r="F416" s="42">
        <v>31684</v>
      </c>
      <c r="G416" s="42">
        <v>27548</v>
      </c>
      <c r="H416" s="42">
        <v>32201</v>
      </c>
      <c r="I416" s="42">
        <v>31358</v>
      </c>
      <c r="J416" s="42">
        <v>31053</v>
      </c>
      <c r="K416" s="42">
        <v>35902</v>
      </c>
      <c r="L416" s="42">
        <v>30058</v>
      </c>
      <c r="M416" s="42">
        <v>31868</v>
      </c>
      <c r="N416" s="42">
        <v>28590</v>
      </c>
      <c r="O416" s="19">
        <f>SUM(C416:N416)</f>
        <v>385265</v>
      </c>
    </row>
    <row r="417" spans="1:15" ht="15">
      <c r="A417" s="13" t="s">
        <v>25</v>
      </c>
      <c r="B417" s="31" t="s">
        <v>8</v>
      </c>
      <c r="C417" s="42">
        <v>166.30875576036865</v>
      </c>
      <c r="D417" s="42">
        <v>153.5990783410138</v>
      </c>
      <c r="E417" s="42">
        <v>169.44285714285715</v>
      </c>
      <c r="F417" s="42">
        <v>146.00921658986175</v>
      </c>
      <c r="G417" s="42">
        <v>131.1809523809524</v>
      </c>
      <c r="H417" s="42">
        <v>148.39170506912444</v>
      </c>
      <c r="I417" s="42">
        <v>144.50691244239633</v>
      </c>
      <c r="J417" s="42">
        <v>158.43367346938777</v>
      </c>
      <c r="K417" s="42">
        <v>165.44700460829492</v>
      </c>
      <c r="L417" s="42">
        <v>143.13333333333335</v>
      </c>
      <c r="M417" s="42">
        <v>146.85714285714286</v>
      </c>
      <c r="N417" s="42">
        <v>136.14285714285714</v>
      </c>
      <c r="O417" s="19">
        <f>SUM(O416/O415/O431)</f>
        <v>150.78864970645793</v>
      </c>
    </row>
    <row r="418" spans="1:15" ht="15">
      <c r="A418" s="21"/>
      <c r="B418" s="21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6"/>
      <c r="N418" s="46"/>
      <c r="O418" s="33"/>
    </row>
    <row r="419" spans="1:15" ht="15">
      <c r="A419" s="13" t="s">
        <v>25</v>
      </c>
      <c r="B419" s="14" t="s">
        <v>44</v>
      </c>
      <c r="C419" s="41">
        <v>3</v>
      </c>
      <c r="D419" s="41">
        <v>3</v>
      </c>
      <c r="E419" s="41">
        <v>3</v>
      </c>
      <c r="F419" s="41">
        <v>3</v>
      </c>
      <c r="G419" s="41">
        <v>3</v>
      </c>
      <c r="H419" s="41">
        <v>3</v>
      </c>
      <c r="I419" s="41">
        <v>3</v>
      </c>
      <c r="J419" s="41">
        <v>3</v>
      </c>
      <c r="K419" s="41">
        <v>4</v>
      </c>
      <c r="L419" s="41">
        <v>4</v>
      </c>
      <c r="M419" s="41">
        <v>5</v>
      </c>
      <c r="N419" s="41">
        <v>5</v>
      </c>
      <c r="O419" s="27">
        <f>SUM(C419:N419)</f>
        <v>42</v>
      </c>
    </row>
    <row r="420" spans="1:15" ht="15">
      <c r="A420" s="13" t="s">
        <v>25</v>
      </c>
      <c r="B420" s="31" t="s">
        <v>45</v>
      </c>
      <c r="C420" s="42">
        <v>103510.5</v>
      </c>
      <c r="D420" s="42">
        <v>91882.5</v>
      </c>
      <c r="E420" s="42">
        <v>97724.5</v>
      </c>
      <c r="F420" s="42">
        <v>90713</v>
      </c>
      <c r="G420" s="42">
        <v>87395</v>
      </c>
      <c r="H420" s="42">
        <v>102306.5</v>
      </c>
      <c r="I420" s="42">
        <v>95212.8</v>
      </c>
      <c r="J420" s="42">
        <v>101720</v>
      </c>
      <c r="K420" s="42">
        <v>120302</v>
      </c>
      <c r="L420" s="42">
        <v>112372.5</v>
      </c>
      <c r="M420" s="42">
        <v>108306</v>
      </c>
      <c r="N420" s="42">
        <v>101622</v>
      </c>
      <c r="O420" s="19">
        <f>SUM(C420:N420)</f>
        <v>1213067.3</v>
      </c>
    </row>
    <row r="421" spans="1:15" ht="15">
      <c r="A421" s="13" t="s">
        <v>25</v>
      </c>
      <c r="B421" s="31" t="s">
        <v>0</v>
      </c>
      <c r="C421" s="42">
        <v>28204</v>
      </c>
      <c r="D421" s="42">
        <v>8210</v>
      </c>
      <c r="E421" s="42">
        <v>15540.5</v>
      </c>
      <c r="F421" s="42">
        <v>25083.5</v>
      </c>
      <c r="G421" s="42">
        <v>28655</v>
      </c>
      <c r="H421" s="42">
        <v>20266.5</v>
      </c>
      <c r="I421" s="42">
        <v>22998.3</v>
      </c>
      <c r="J421" s="42">
        <v>29533</v>
      </c>
      <c r="K421" s="42">
        <v>34967.5</v>
      </c>
      <c r="L421" s="42">
        <v>28335.5</v>
      </c>
      <c r="M421" s="42">
        <v>12530</v>
      </c>
      <c r="N421" s="42">
        <v>33550</v>
      </c>
      <c r="O421" s="19">
        <f>SUM(C421:N421)</f>
        <v>287873.8</v>
      </c>
    </row>
    <row r="422" spans="1:15" ht="15">
      <c r="A422" s="13" t="s">
        <v>25</v>
      </c>
      <c r="B422" s="14" t="s">
        <v>8</v>
      </c>
      <c r="C422" s="42">
        <v>303.2688172043011</v>
      </c>
      <c r="D422" s="42">
        <v>88.27956989247312</v>
      </c>
      <c r="E422" s="42">
        <v>172.67222222222222</v>
      </c>
      <c r="F422" s="42">
        <v>269.71505376344084</v>
      </c>
      <c r="G422" s="42">
        <v>318.38888888888886</v>
      </c>
      <c r="H422" s="42">
        <v>217.91935483870967</v>
      </c>
      <c r="I422" s="42">
        <v>247.2935483870968</v>
      </c>
      <c r="J422" s="42">
        <v>351.58333333333337</v>
      </c>
      <c r="K422" s="42">
        <v>281.9959677419355</v>
      </c>
      <c r="L422" s="42">
        <v>236.1291666666667</v>
      </c>
      <c r="M422" s="42">
        <v>80.83870967741936</v>
      </c>
      <c r="N422" s="42">
        <v>223.66666666666669</v>
      </c>
      <c r="O422" s="19">
        <f>SUM(O421/O419/O431)</f>
        <v>225.34152641878669</v>
      </c>
    </row>
    <row r="423" spans="1:15" ht="15">
      <c r="A423" s="13" t="s">
        <v>25</v>
      </c>
      <c r="B423" s="14" t="s">
        <v>9</v>
      </c>
      <c r="C423" s="20">
        <v>0.27247477309065266</v>
      </c>
      <c r="D423" s="20">
        <v>0.08935325007482382</v>
      </c>
      <c r="E423" s="20">
        <v>0.1590235815992919</v>
      </c>
      <c r="F423" s="20">
        <v>0.2765149427314718</v>
      </c>
      <c r="G423" s="20">
        <v>0.3278791692888609</v>
      </c>
      <c r="H423" s="20">
        <v>0.19809591765919077</v>
      </c>
      <c r="I423" s="20">
        <v>0.24154630469852795</v>
      </c>
      <c r="J423" s="20">
        <v>0.29033621706645696</v>
      </c>
      <c r="K423" s="20">
        <v>0.2906643281075959</v>
      </c>
      <c r="L423" s="20">
        <v>0.25215688891855215</v>
      </c>
      <c r="M423" s="20">
        <v>0.11569072812217236</v>
      </c>
      <c r="N423" s="20">
        <v>0.33014504733227057</v>
      </c>
      <c r="O423" s="20">
        <f>SUM(O421/O420)</f>
        <v>0.23731065869140153</v>
      </c>
    </row>
    <row r="424" spans="1:15" ht="15">
      <c r="A424" s="21"/>
      <c r="B424" s="21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6"/>
      <c r="N424" s="46"/>
      <c r="O424" s="18"/>
    </row>
    <row r="425" spans="1:15" ht="15">
      <c r="A425" s="13" t="s">
        <v>25</v>
      </c>
      <c r="B425" s="22" t="s">
        <v>19</v>
      </c>
      <c r="C425" s="41">
        <v>2316</v>
      </c>
      <c r="D425" s="41">
        <v>2397</v>
      </c>
      <c r="E425" s="41">
        <v>2409</v>
      </c>
      <c r="F425" s="41">
        <v>2344</v>
      </c>
      <c r="G425" s="41">
        <v>2367</v>
      </c>
      <c r="H425" s="41">
        <v>2314</v>
      </c>
      <c r="I425" s="41">
        <v>2283</v>
      </c>
      <c r="J425" s="41">
        <v>2340</v>
      </c>
      <c r="K425" s="41">
        <v>2253</v>
      </c>
      <c r="L425" s="41">
        <v>2287</v>
      </c>
      <c r="M425" s="41">
        <v>2270</v>
      </c>
      <c r="N425" s="41">
        <v>2311</v>
      </c>
      <c r="O425" s="27">
        <f>SUM(C425:N425)</f>
        <v>27891</v>
      </c>
    </row>
    <row r="426" spans="1:15" ht="15">
      <c r="A426" s="13" t="s">
        <v>25</v>
      </c>
      <c r="B426" s="24" t="s">
        <v>20</v>
      </c>
      <c r="C426" s="42">
        <v>6988101.2700000005</v>
      </c>
      <c r="D426" s="42">
        <v>6441277.65</v>
      </c>
      <c r="E426" s="42">
        <v>6324618.51</v>
      </c>
      <c r="F426" s="42">
        <v>6012590.65</v>
      </c>
      <c r="G426" s="42">
        <v>5665205.2</v>
      </c>
      <c r="H426" s="42">
        <v>5861804.74</v>
      </c>
      <c r="I426" s="42">
        <v>5609829.94</v>
      </c>
      <c r="J426" s="42">
        <v>5179464.06</v>
      </c>
      <c r="K426" s="42">
        <v>6322986.67</v>
      </c>
      <c r="L426" s="42">
        <v>5687546.37</v>
      </c>
      <c r="M426" s="42">
        <v>6086556.73</v>
      </c>
      <c r="N426" s="42">
        <v>5608269.54</v>
      </c>
      <c r="O426" s="19">
        <f>SUM(C426:N426)</f>
        <v>71788251.33</v>
      </c>
    </row>
    <row r="427" spans="1:15" ht="15">
      <c r="A427" s="13" t="s">
        <v>25</v>
      </c>
      <c r="B427" s="24" t="s">
        <v>8</v>
      </c>
      <c r="C427" s="42">
        <v>97.33273817482869</v>
      </c>
      <c r="D427" s="42">
        <v>86.68466833541929</v>
      </c>
      <c r="E427" s="42">
        <v>87.51374719800748</v>
      </c>
      <c r="F427" s="42">
        <v>82.74510968292414</v>
      </c>
      <c r="G427" s="42">
        <v>79.78038586114633</v>
      </c>
      <c r="H427" s="42">
        <v>81.71584938801685</v>
      </c>
      <c r="I427" s="42">
        <v>79.26511437977761</v>
      </c>
      <c r="J427" s="42">
        <v>79.05164926739927</v>
      </c>
      <c r="K427" s="42">
        <v>90.5314300645734</v>
      </c>
      <c r="L427" s="42">
        <v>82.89675513773501</v>
      </c>
      <c r="M427" s="42">
        <v>86.49362981384112</v>
      </c>
      <c r="N427" s="42">
        <v>80.89239203807875</v>
      </c>
      <c r="O427" s="19">
        <f>SUM(O426/O425/O431)</f>
        <v>84.62090593960933</v>
      </c>
    </row>
    <row r="428" spans="1:15" ht="15">
      <c r="A428" s="21"/>
      <c r="B428" s="2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6"/>
      <c r="N428" s="46"/>
      <c r="O428" s="19"/>
    </row>
    <row r="429" spans="1:15" ht="15">
      <c r="A429" s="13" t="s">
        <v>25</v>
      </c>
      <c r="B429" s="24" t="s">
        <v>21</v>
      </c>
      <c r="C429" s="42">
        <v>26400.84</v>
      </c>
      <c r="D429" s="42">
        <v>97639.32</v>
      </c>
      <c r="E429" s="42">
        <v>260071.69</v>
      </c>
      <c r="F429" s="42">
        <v>420230.88</v>
      </c>
      <c r="G429" s="42">
        <v>495838.49</v>
      </c>
      <c r="H429" s="42">
        <v>639644.55</v>
      </c>
      <c r="I429" s="42">
        <v>748713.23</v>
      </c>
      <c r="J429" s="42">
        <v>784220.18</v>
      </c>
      <c r="K429" s="42">
        <v>1004664.04</v>
      </c>
      <c r="L429" s="42">
        <v>937452.8</v>
      </c>
      <c r="M429" s="42">
        <v>1015854.47</v>
      </c>
      <c r="N429" s="42">
        <v>939615.86</v>
      </c>
      <c r="O429" s="19">
        <f>SUM(C429:N429)</f>
        <v>7370346.350000001</v>
      </c>
    </row>
    <row r="430" spans="1:15" ht="15">
      <c r="A430" s="13" t="s">
        <v>25</v>
      </c>
      <c r="B430" s="24" t="s">
        <v>46</v>
      </c>
      <c r="C430" s="41">
        <v>8</v>
      </c>
      <c r="D430" s="41">
        <v>8</v>
      </c>
      <c r="E430" s="41">
        <v>8</v>
      </c>
      <c r="F430" s="41">
        <v>8</v>
      </c>
      <c r="G430" s="41">
        <v>8</v>
      </c>
      <c r="H430" s="41">
        <v>8</v>
      </c>
      <c r="I430" s="41">
        <v>8</v>
      </c>
      <c r="J430" s="41">
        <v>8</v>
      </c>
      <c r="K430" s="41">
        <v>8</v>
      </c>
      <c r="L430" s="41">
        <v>8</v>
      </c>
      <c r="M430" s="41">
        <v>8</v>
      </c>
      <c r="N430" s="41">
        <v>8</v>
      </c>
      <c r="O430" s="27">
        <f>AVERAGE(C430:N430)</f>
        <v>8</v>
      </c>
    </row>
    <row r="431" spans="1:15" ht="15">
      <c r="A431" s="13" t="s">
        <v>25</v>
      </c>
      <c r="B431" s="24" t="s">
        <v>22</v>
      </c>
      <c r="C431" s="42">
        <v>31</v>
      </c>
      <c r="D431" s="42">
        <v>31</v>
      </c>
      <c r="E431" s="42">
        <v>30</v>
      </c>
      <c r="F431" s="42">
        <v>31</v>
      </c>
      <c r="G431" s="42">
        <v>30</v>
      </c>
      <c r="H431" s="42">
        <v>31</v>
      </c>
      <c r="I431" s="42">
        <v>31</v>
      </c>
      <c r="J431" s="42">
        <v>28</v>
      </c>
      <c r="K431" s="42">
        <v>31</v>
      </c>
      <c r="L431" s="42">
        <v>30</v>
      </c>
      <c r="M431" s="42">
        <v>31</v>
      </c>
      <c r="N431" s="42">
        <v>30</v>
      </c>
      <c r="O431" s="36">
        <f>(((C430*C431)+(D430*D431)+(E430*E431)+(F430*F431)+(G430*G431)+(H430*H431)+(I430*I431)+(J430*J431)+(K430*K431)+(L430*L431)+(M430*M431)+(N430*N431))/$O$430)/COUNTIF(C431:N431,"&gt;0")</f>
        <v>30.416666666666668</v>
      </c>
    </row>
    <row r="432" spans="3:14" ht="15"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</row>
    <row r="433" spans="3:14" ht="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</row>
  </sheetData>
  <sheetProtection/>
  <printOptions/>
  <pageMargins left="1" right="0.25" top="0.25" bottom="0.25" header="0" footer="0"/>
  <pageSetup fitToHeight="6" horizontalDpi="600" verticalDpi="600" orientation="portrait" scale="66" r:id="rId1"/>
  <rowBreaks count="7" manualBreakCount="7">
    <brk id="71" max="14" man="1"/>
    <brk id="108" max="255" man="1"/>
    <brk id="179" max="14" man="1"/>
    <brk id="216" max="255" man="1"/>
    <brk id="287" max="14" man="1"/>
    <brk id="324" max="14" man="1"/>
    <brk id="396" max="14" man="1"/>
  </rowBreaks>
  <colBreaks count="2" manualBreakCount="2">
    <brk id="6" max="430" man="1"/>
    <brk id="13" max="4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Maren Rubino</dc:creator>
  <cp:keywords/>
  <dc:description/>
  <cp:lastModifiedBy>Johnson, Stephanie A</cp:lastModifiedBy>
  <cp:lastPrinted>2010-08-17T22:35:02Z</cp:lastPrinted>
  <dcterms:created xsi:type="dcterms:W3CDTF">1997-08-11T22:24:12Z</dcterms:created>
  <dcterms:modified xsi:type="dcterms:W3CDTF">2013-11-20T21:01:00Z</dcterms:modified>
  <cp:category/>
  <cp:version/>
  <cp:contentType/>
  <cp:contentStatus/>
</cp:coreProperties>
</file>