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0" windowWidth="5970" windowHeight="6630" activeTab="0"/>
  </bookViews>
  <sheets>
    <sheet name="TAX11-12" sheetId="1" r:id="rId1"/>
  </sheets>
  <definedNames>
    <definedName name="_Regression_Int" localSheetId="0" hidden="1">1</definedName>
    <definedName name="HTML_CodePage" hidden="1">1252</definedName>
    <definedName name="HTML_Control" hidden="1">{"'TAX96-97'!$A$199:$M$263"}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"S:\HOMEPAGE\STATS\Ceng973.htm"</definedName>
    <definedName name="HTML_Title" hidden="1">""</definedName>
    <definedName name="_xlnm.Print_Area" localSheetId="0">'TAX11-12'!$A$1:$O$431</definedName>
  </definedNames>
  <calcPr fullCalcOnLoad="1"/>
</workbook>
</file>

<file path=xl/sharedStrings.xml><?xml version="1.0" encoding="utf-8"?>
<sst xmlns="http://schemas.openxmlformats.org/spreadsheetml/2006/main" count="750" uniqueCount="50">
  <si>
    <t>AGP</t>
  </si>
  <si>
    <t>OCTOBER</t>
  </si>
  <si>
    <t>NOVEMBER</t>
  </si>
  <si>
    <t>DECEMBER</t>
  </si>
  <si>
    <t>JANUARY</t>
  </si>
  <si>
    <t>Statewide</t>
  </si>
  <si>
    <t>Slots Total</t>
  </si>
  <si>
    <t>Coins In</t>
  </si>
  <si>
    <t>Avg Daily AGP</t>
  </si>
  <si>
    <t>Hold %</t>
  </si>
  <si>
    <t>5¢ Slots</t>
  </si>
  <si>
    <t>10¢ Slots</t>
  </si>
  <si>
    <t>25¢ Slots</t>
  </si>
  <si>
    <t>50¢ Slots</t>
  </si>
  <si>
    <t>$1 Slots</t>
  </si>
  <si>
    <t>$5 Slots</t>
  </si>
  <si>
    <t>Table Games</t>
  </si>
  <si>
    <t>BJ Tables</t>
  </si>
  <si>
    <t>BJ Drop</t>
  </si>
  <si>
    <t>Total Devices</t>
  </si>
  <si>
    <t>Total AGP</t>
  </si>
  <si>
    <t>Gaming Taxes</t>
  </si>
  <si>
    <t>Avg Days Open</t>
  </si>
  <si>
    <t>Cripple Creek</t>
  </si>
  <si>
    <t>Black Hawk</t>
  </si>
  <si>
    <t>Central City</t>
  </si>
  <si>
    <t>TOTAL</t>
  </si>
  <si>
    <t>FEBRUARY</t>
  </si>
  <si>
    <t>MARCH</t>
  </si>
  <si>
    <t>APRIL</t>
  </si>
  <si>
    <t>MAY</t>
  </si>
  <si>
    <t>JULY</t>
  </si>
  <si>
    <t>AUGUST</t>
  </si>
  <si>
    <t>1¢ Slots</t>
  </si>
  <si>
    <t>Tax Year Basis</t>
  </si>
  <si>
    <t>PB Poker Tables</t>
  </si>
  <si>
    <t>HB Poker Tables</t>
  </si>
  <si>
    <t>HB Drop</t>
  </si>
  <si>
    <t>$2 Slots</t>
  </si>
  <si>
    <t>Multi-Denom Slots</t>
  </si>
  <si>
    <t>JUNE</t>
  </si>
  <si>
    <t>High Denom Slots</t>
  </si>
  <si>
    <t>Craps Tables</t>
  </si>
  <si>
    <t>Craps Drop</t>
  </si>
  <si>
    <t>Roulette Tables</t>
  </si>
  <si>
    <t>Roulette Drop</t>
  </si>
  <si>
    <t># of Casinos</t>
  </si>
  <si>
    <t>SEPTEMBER</t>
  </si>
  <si>
    <t xml:space="preserve">SEPTEMBER </t>
  </si>
  <si>
    <t>2011-2012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</si>
</sst>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%"/>
    <numFmt numFmtId="167" formatCode="#,##0.0_);\(#,##0.0\)"/>
    <numFmt numFmtId="168" formatCode="0.000%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#,##0.000_);\(#,##0.000\)"/>
    <numFmt numFmtId="177" formatCode="#,##0.0000_);\(#,##0.0000\)"/>
    <numFmt numFmtId="178" formatCode="_(* #,##0_);_(* \(#,##0\);_(* &quot;-&quot;??_);_(@_)"/>
    <numFmt numFmtId="179" formatCode="0.000000000"/>
    <numFmt numFmtId="180" formatCode="0.00;[Red]0.00"/>
    <numFmt numFmtId="181" formatCode="&quot;$&quot;#,##0.00;[Red]&quot;$&quot;#,##0.00"/>
    <numFmt numFmtId="182" formatCode="_(* #,##0.0_);_(* \(#,##0.0\);_(* &quot;-&quot;??_);_(@_)"/>
    <numFmt numFmtId="183" formatCode="#,##0.00000_);\(#,##0.00000\)"/>
    <numFmt numFmtId="184" formatCode="#,##0.000000_);\(#,##0.000000\)"/>
    <numFmt numFmtId="185" formatCode="#,##0.0000000_);\(#,##0.0000000\)"/>
    <numFmt numFmtId="186" formatCode="#,##0.00_);\-#,##0.00"/>
    <numFmt numFmtId="187" formatCode="0.00%_);\-0.00%"/>
    <numFmt numFmtId="188" formatCode="0.0000%"/>
    <numFmt numFmtId="189" formatCode="0.00000%"/>
    <numFmt numFmtId="190" formatCode="0.000000%"/>
    <numFmt numFmtId="191" formatCode="0.0000000%"/>
    <numFmt numFmtId="192" formatCode="#,##0.0_);\-#,##0.0"/>
    <numFmt numFmtId="193" formatCode="#,##0_);\-#,##0"/>
    <numFmt numFmtId="194" formatCode="#,##0.00[$%-409]* "/>
    <numFmt numFmtId="195" formatCode="#,##0.00[$%-409]"/>
    <numFmt numFmtId="196" formatCode="#,###.00"/>
    <numFmt numFmtId="197" formatCode="#,##0.0"/>
    <numFmt numFmtId="198" formatCode="#,###.00[$%-409]* "/>
    <numFmt numFmtId="199" formatCode="#,##0.000"/>
    <numFmt numFmtId="200" formatCode="#,##0.0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000"/>
    <numFmt numFmtId="206" formatCode="#,##0.000000"/>
    <numFmt numFmtId="207" formatCode="#,##0.000_);\-#,##0.000"/>
    <numFmt numFmtId="208" formatCode="#,##0.0000_);\-#,##0.0000"/>
    <numFmt numFmtId="209" formatCode="#,##0.00000_);\-#,##0.00000"/>
    <numFmt numFmtId="210" formatCode="#,##0.000000_);\-#,##0.000000"/>
  </numFmts>
  <fonts count="13">
    <font>
      <sz val="12"/>
      <name val="Courier"/>
      <family val="0"/>
    </font>
    <font>
      <sz val="10"/>
      <name val="Arial"/>
      <family val="0"/>
    </font>
    <font>
      <sz val="12"/>
      <color indexed="8"/>
      <name val="Courier"/>
      <family val="0"/>
    </font>
    <font>
      <sz val="10"/>
      <name val="Helvetica"/>
      <family val="2"/>
    </font>
    <font>
      <sz val="10"/>
      <color indexed="8"/>
      <name val="Helvetica"/>
      <family val="2"/>
    </font>
    <font>
      <b/>
      <sz val="16"/>
      <name val="Helvetica"/>
      <family val="2"/>
    </font>
    <font>
      <b/>
      <sz val="10"/>
      <name val="Helvetica"/>
      <family val="2"/>
    </font>
    <font>
      <b/>
      <sz val="12"/>
      <name val="Helvetica"/>
      <family val="2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sz val="9.85"/>
      <color indexed="8"/>
      <name val="Helvetica"/>
      <family val="2"/>
    </font>
    <font>
      <sz val="12"/>
      <name val="Helvetica"/>
      <family val="2"/>
    </font>
    <font>
      <sz val="12"/>
      <color indexed="9"/>
      <name val="Helvetica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39" fontId="4" fillId="0" borderId="0" xfId="0" applyNumberFormat="1" applyFont="1" applyFill="1" applyAlignment="1" applyProtection="1">
      <alignment horizontal="right"/>
      <protection/>
    </xf>
    <xf numFmtId="37" fontId="4" fillId="0" borderId="0" xfId="0" applyNumberFormat="1" applyFont="1" applyFill="1" applyAlignment="1" applyProtection="1">
      <alignment/>
      <protection/>
    </xf>
    <xf numFmtId="39" fontId="4" fillId="0" borderId="0" xfId="0" applyNumberFormat="1" applyFont="1" applyFill="1" applyAlignment="1" applyProtection="1">
      <alignment/>
      <protection/>
    </xf>
    <xf numFmtId="10" fontId="4" fillId="0" borderId="0" xfId="28" applyNumberFormat="1" applyFont="1" applyFill="1" applyAlignment="1" applyProtection="1">
      <alignment/>
      <protection/>
    </xf>
    <xf numFmtId="2" fontId="3" fillId="0" borderId="0" xfId="0" applyNumberFormat="1" applyFont="1" applyFill="1" applyAlignment="1">
      <alignment/>
    </xf>
    <xf numFmtId="43" fontId="4" fillId="0" borderId="0" xfId="15" applyFont="1" applyFill="1" applyAlignment="1" applyProtection="1">
      <alignment/>
      <protection/>
    </xf>
    <xf numFmtId="49" fontId="4" fillId="0" borderId="0" xfId="0" applyNumberFormat="1" applyFont="1" applyFill="1" applyAlignment="1" applyProtection="1">
      <alignment horizontal="left"/>
      <protection/>
    </xf>
    <xf numFmtId="37" fontId="3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9" fontId="3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 horizontal="right"/>
      <protection/>
    </xf>
    <xf numFmtId="0" fontId="4" fillId="0" borderId="1" xfId="0" applyFont="1" applyFill="1" applyBorder="1" applyAlignment="1" applyProtection="1">
      <alignment horizontal="center"/>
      <protection/>
    </xf>
    <xf numFmtId="0" fontId="11" fillId="0" borderId="0" xfId="0" applyFont="1" applyFill="1" applyAlignment="1">
      <alignment/>
    </xf>
    <xf numFmtId="10" fontId="3" fillId="0" borderId="0" xfId="0" applyNumberFormat="1" applyFont="1" applyFill="1" applyAlignment="1" applyProtection="1">
      <alignment/>
      <protection/>
    </xf>
    <xf numFmtId="37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/>
    </xf>
    <xf numFmtId="186" fontId="4" fillId="0" borderId="0" xfId="0" applyFont="1" applyFill="1" applyAlignment="1">
      <alignment horizontal="right" vertical="center"/>
    </xf>
    <xf numFmtId="49" fontId="5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11" fillId="0" borderId="1" xfId="0" applyFont="1" applyFill="1" applyBorder="1" applyAlignment="1">
      <alignment/>
    </xf>
    <xf numFmtId="49" fontId="6" fillId="0" borderId="1" xfId="0" applyNumberFormat="1" applyFont="1" applyFill="1" applyBorder="1" applyAlignment="1">
      <alignment/>
    </xf>
    <xf numFmtId="0" fontId="3" fillId="0" borderId="1" xfId="0" applyFont="1" applyFill="1" applyBorder="1" applyAlignment="1" applyProtection="1">
      <alignment horizontal="center"/>
      <protection/>
    </xf>
    <xf numFmtId="49" fontId="6" fillId="0" borderId="0" xfId="0" applyNumberFormat="1" applyFont="1" applyFill="1" applyAlignment="1">
      <alignment/>
    </xf>
    <xf numFmtId="49" fontId="3" fillId="0" borderId="0" xfId="0" applyNumberFormat="1" applyFont="1" applyFill="1" applyAlignment="1" applyProtection="1">
      <alignment horizontal="left"/>
      <protection/>
    </xf>
    <xf numFmtId="49" fontId="3" fillId="0" borderId="0" xfId="0" applyNumberFormat="1" applyFont="1" applyFill="1" applyAlignment="1">
      <alignment/>
    </xf>
    <xf numFmtId="178" fontId="3" fillId="0" borderId="0" xfId="15" applyNumberFormat="1" applyFont="1" applyFill="1" applyAlignment="1">
      <alignment/>
    </xf>
    <xf numFmtId="43" fontId="3" fillId="0" borderId="0" xfId="15" applyFont="1" applyFill="1" applyAlignment="1">
      <alignment/>
    </xf>
    <xf numFmtId="49" fontId="3" fillId="0" borderId="0" xfId="15" applyNumberFormat="1" applyFont="1" applyFill="1" applyAlignment="1" applyProtection="1">
      <alignment horizontal="left"/>
      <protection/>
    </xf>
    <xf numFmtId="178" fontId="3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49" fontId="11" fillId="0" borderId="0" xfId="0" applyNumberFormat="1" applyFont="1" applyFill="1" applyAlignment="1">
      <alignment/>
    </xf>
    <xf numFmtId="3" fontId="4" fillId="0" borderId="0" xfId="0" applyNumberFormat="1" applyFont="1" applyAlignment="1">
      <alignment horizontal="right" vertical="top"/>
    </xf>
    <xf numFmtId="4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/>
    </xf>
    <xf numFmtId="186" fontId="10" fillId="2" borderId="0" xfId="0" applyFont="1" applyFill="1" applyAlignment="1">
      <alignment horizontal="right" vertical="center"/>
    </xf>
    <xf numFmtId="39" fontId="4" fillId="0" borderId="0" xfId="0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Fill="1" applyAlignment="1" applyProtection="1">
      <alignment/>
      <protection/>
    </xf>
    <xf numFmtId="10" fontId="4" fillId="0" borderId="0" xfId="28" applyNumberFormat="1" applyFont="1" applyAlignment="1">
      <alignment horizontal="right" vertical="top"/>
    </xf>
    <xf numFmtId="195" fontId="4" fillId="0" borderId="0" xfId="0" applyNumberFormat="1" applyFont="1" applyAlignment="1">
      <alignment horizontal="right" vertical="top"/>
    </xf>
    <xf numFmtId="39" fontId="4" fillId="0" borderId="0" xfId="0" applyNumberFormat="1" applyFont="1" applyAlignment="1">
      <alignment horizontal="right" vertical="top"/>
    </xf>
    <xf numFmtId="186" fontId="10" fillId="2" borderId="0" xfId="0" applyNumberFormat="1" applyFont="1" applyFill="1" applyAlignment="1">
      <alignment horizontal="right" vertical="center"/>
    </xf>
    <xf numFmtId="195" fontId="4" fillId="0" borderId="0" xfId="28" applyNumberFormat="1" applyFont="1" applyAlignment="1">
      <alignment horizontal="right" vertical="top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2" xfId="19"/>
    <cellStyle name="F3" xfId="20"/>
    <cellStyle name="F4" xfId="21"/>
    <cellStyle name="F5" xfId="22"/>
    <cellStyle name="F6" xfId="23"/>
    <cellStyle name="F7" xfId="24"/>
    <cellStyle name="F8" xfId="25"/>
    <cellStyle name="Followed Hyperlink" xfId="26"/>
    <cellStyle name="Hyperlink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S433"/>
  <sheetViews>
    <sheetView tabSelected="1" view="pageBreakPreview" zoomScale="70" zoomScaleNormal="75" zoomScaleSheetLayoutView="7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69921875" defaultRowHeight="15"/>
  <cols>
    <col min="1" max="1" width="12.69921875" style="13" customWidth="1"/>
    <col min="2" max="2" width="13.296875" style="32" customWidth="1"/>
    <col min="3" max="14" width="13.796875" style="13" customWidth="1"/>
    <col min="15" max="15" width="14.296875" style="13" bestFit="1" customWidth="1"/>
    <col min="16" max="191" width="9.69921875" style="13" customWidth="1"/>
    <col min="192" max="192" width="1.69921875" style="13" customWidth="1"/>
    <col min="193" max="16384" width="9.69921875" style="13" customWidth="1"/>
  </cols>
  <sheetData>
    <row r="1" spans="1:14" ht="20.25">
      <c r="A1" s="19" t="s">
        <v>49</v>
      </c>
      <c r="B1" s="20" t="s">
        <v>34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5" ht="15">
      <c r="A2" s="21"/>
      <c r="B2" s="22"/>
      <c r="C2" s="12" t="s">
        <v>31</v>
      </c>
      <c r="D2" s="12" t="s">
        <v>32</v>
      </c>
      <c r="E2" s="12" t="s">
        <v>47</v>
      </c>
      <c r="F2" s="12" t="s">
        <v>1</v>
      </c>
      <c r="G2" s="12" t="s">
        <v>2</v>
      </c>
      <c r="H2" s="12" t="s">
        <v>3</v>
      </c>
      <c r="I2" s="12" t="s">
        <v>4</v>
      </c>
      <c r="J2" s="12" t="s">
        <v>27</v>
      </c>
      <c r="K2" s="12" t="s">
        <v>28</v>
      </c>
      <c r="L2" s="12" t="s">
        <v>29</v>
      </c>
      <c r="M2" s="12" t="s">
        <v>30</v>
      </c>
      <c r="N2" s="12" t="s">
        <v>40</v>
      </c>
      <c r="O2" s="23" t="s">
        <v>26</v>
      </c>
    </row>
    <row r="3" spans="1:15" ht="15">
      <c r="A3" s="24" t="s">
        <v>5</v>
      </c>
      <c r="B3" s="25" t="s">
        <v>6</v>
      </c>
      <c r="C3" s="11">
        <f aca="true" t="shared" si="0" ref="C3:E5">SUM(C9+C15+C21+C27+C33+C39+C45+C51+C63+C57)</f>
        <v>14490</v>
      </c>
      <c r="D3" s="11">
        <f t="shared" si="0"/>
        <v>14573</v>
      </c>
      <c r="E3" s="11">
        <f t="shared" si="0"/>
        <v>14668</v>
      </c>
      <c r="F3" s="11">
        <f>SUM(F9+F15+F21+F27+F33+F39+F45+F51+F63+F57)</f>
        <v>14563</v>
      </c>
      <c r="G3" s="11">
        <f aca="true" t="shared" si="1" ref="G3:N3">SUM(G9+G15+G21+G27+G33+G39+G45+G51+G63+G57)</f>
        <v>14633</v>
      </c>
      <c r="H3" s="11">
        <f t="shared" si="1"/>
        <v>14565</v>
      </c>
      <c r="I3" s="11">
        <f t="shared" si="1"/>
        <v>14549</v>
      </c>
      <c r="J3" s="11">
        <f t="shared" si="1"/>
        <v>14557</v>
      </c>
      <c r="K3" s="11">
        <f t="shared" si="1"/>
        <v>14528</v>
      </c>
      <c r="L3" s="11">
        <f t="shared" si="1"/>
        <v>14484</v>
      </c>
      <c r="M3" s="11">
        <f t="shared" si="1"/>
        <v>14408</v>
      </c>
      <c r="N3" s="11">
        <f t="shared" si="1"/>
        <v>14506</v>
      </c>
      <c r="O3" s="27">
        <f>SUM(C3:N3)</f>
        <v>174524</v>
      </c>
    </row>
    <row r="4" spans="1:15" ht="15">
      <c r="A4" s="24" t="s">
        <v>5</v>
      </c>
      <c r="B4" s="25" t="s">
        <v>7</v>
      </c>
      <c r="C4" s="37">
        <f t="shared" si="0"/>
        <v>909189345.3000001</v>
      </c>
      <c r="D4" s="37">
        <f t="shared" si="0"/>
        <v>842883016.21</v>
      </c>
      <c r="E4" s="37">
        <f t="shared" si="0"/>
        <v>823434356.6000001</v>
      </c>
      <c r="F4" s="37">
        <f>SUM(F10+F16+F22+F28+F34+F40+F46+F52+F64+F58)</f>
        <v>807798801.06</v>
      </c>
      <c r="G4" s="37">
        <f aca="true" t="shared" si="2" ref="G4:N4">SUM(G10+G16+G22+G28+G34+G40+G46+G52+G64+G58)</f>
        <v>742951764.1000001</v>
      </c>
      <c r="H4" s="37">
        <f t="shared" si="2"/>
        <v>708232197.16</v>
      </c>
      <c r="I4" s="37">
        <f t="shared" si="2"/>
        <v>779495207.8599999</v>
      </c>
      <c r="J4" s="37">
        <f t="shared" si="2"/>
        <v>768157019.2</v>
      </c>
      <c r="K4" s="37">
        <f t="shared" si="2"/>
        <v>895572675</v>
      </c>
      <c r="L4" s="37">
        <f t="shared" si="2"/>
        <v>794024082.97</v>
      </c>
      <c r="M4" s="37">
        <f t="shared" si="2"/>
        <v>833054621.13</v>
      </c>
      <c r="N4" s="37">
        <f t="shared" si="2"/>
        <v>796992736.4100001</v>
      </c>
      <c r="O4" s="28">
        <f>SUM(C4:N4)</f>
        <v>9701785823</v>
      </c>
    </row>
    <row r="5" spans="1:15" ht="15">
      <c r="A5" s="24" t="s">
        <v>5</v>
      </c>
      <c r="B5" s="25" t="s">
        <v>0</v>
      </c>
      <c r="C5" s="37">
        <f t="shared" si="0"/>
        <v>64031026.650000006</v>
      </c>
      <c r="D5" s="37">
        <f t="shared" si="0"/>
        <v>58311877.52</v>
      </c>
      <c r="E5" s="37">
        <f t="shared" si="0"/>
        <v>58243996.93</v>
      </c>
      <c r="F5" s="37">
        <f>SUM(F11+F17+F23+F29+F35+F41+F47+F53+F65+F59)</f>
        <v>55770084.33</v>
      </c>
      <c r="G5" s="37">
        <f aca="true" t="shared" si="3" ref="G5:N5">SUM(G11+G17+G23+G29+G35+G41+G47+G53+G65+G59)</f>
        <v>52178939.82</v>
      </c>
      <c r="H5" s="37">
        <f t="shared" si="3"/>
        <v>50383348.150000006</v>
      </c>
      <c r="I5" s="37">
        <f t="shared" si="3"/>
        <v>52660755.879999995</v>
      </c>
      <c r="J5" s="37">
        <f t="shared" si="3"/>
        <v>53877680.79</v>
      </c>
      <c r="K5" s="37">
        <f t="shared" si="3"/>
        <v>64056426.820000015</v>
      </c>
      <c r="L5" s="37">
        <f t="shared" si="3"/>
        <v>55647857.640000015</v>
      </c>
      <c r="M5" s="37">
        <f t="shared" si="3"/>
        <v>58858704.94999998</v>
      </c>
      <c r="N5" s="37">
        <f t="shared" si="3"/>
        <v>56904946.76000001</v>
      </c>
      <c r="O5" s="28">
        <f>SUM(C5:N5)</f>
        <v>680925646.2399999</v>
      </c>
    </row>
    <row r="6" spans="1:15" ht="15">
      <c r="A6" s="24" t="s">
        <v>5</v>
      </c>
      <c r="B6" s="25" t="s">
        <v>8</v>
      </c>
      <c r="C6" s="10">
        <f aca="true" t="shared" si="4" ref="C6:O6">SUM(C5/C3/C107)</f>
        <v>150.80834431226737</v>
      </c>
      <c r="D6" s="10">
        <f t="shared" si="4"/>
        <v>131.76646757736924</v>
      </c>
      <c r="E6" s="10">
        <f t="shared" si="4"/>
        <v>132.3606875056813</v>
      </c>
      <c r="F6" s="10">
        <f>SUM(F5/F3/F107)</f>
        <v>123.63434622120238</v>
      </c>
      <c r="G6" s="10">
        <f t="shared" si="4"/>
        <v>119.05977335058192</v>
      </c>
      <c r="H6" s="10">
        <f t="shared" si="4"/>
        <v>111.94844259135203</v>
      </c>
      <c r="I6" s="10">
        <f t="shared" si="4"/>
        <v>116.7595065396358</v>
      </c>
      <c r="J6" s="10">
        <f t="shared" si="4"/>
        <v>128.06756969916376</v>
      </c>
      <c r="K6" s="10">
        <f t="shared" si="4"/>
        <v>142.23130155783718</v>
      </c>
      <c r="L6" s="10">
        <f t="shared" si="4"/>
        <v>128.06742529687935</v>
      </c>
      <c r="M6" s="10">
        <f t="shared" si="4"/>
        <v>131.77872720800266</v>
      </c>
      <c r="N6" s="10">
        <f t="shared" si="4"/>
        <v>130.76186120685696</v>
      </c>
      <c r="O6" s="10">
        <f t="shared" si="4"/>
        <v>128.82413517380994</v>
      </c>
    </row>
    <row r="7" spans="1:15" ht="15">
      <c r="A7" s="24" t="s">
        <v>5</v>
      </c>
      <c r="B7" s="25" t="s">
        <v>9</v>
      </c>
      <c r="C7" s="14">
        <f>SUM(C5/C4)</f>
        <v>0.07042650354516863</v>
      </c>
      <c r="D7" s="14">
        <f>SUM(D5/D4)</f>
        <v>0.06918145982131392</v>
      </c>
      <c r="E7" s="14">
        <f>SUM(E5/E4)</f>
        <v>0.07073301771193062</v>
      </c>
      <c r="F7" s="14">
        <f aca="true" t="shared" si="5" ref="F7:N7">SUM(F5/F4)</f>
        <v>0.06903957304321083</v>
      </c>
      <c r="G7" s="14">
        <f t="shared" si="5"/>
        <v>0.07023193475179204</v>
      </c>
      <c r="H7" s="14">
        <f t="shared" si="5"/>
        <v>0.07113959002716404</v>
      </c>
      <c r="I7" s="14">
        <f t="shared" si="5"/>
        <v>0.06755751074413026</v>
      </c>
      <c r="J7" s="14">
        <f t="shared" si="5"/>
        <v>0.070138890153098</v>
      </c>
      <c r="K7" s="14">
        <f t="shared" si="5"/>
        <v>0.07152566018162626</v>
      </c>
      <c r="L7" s="14">
        <f t="shared" si="5"/>
        <v>0.07008333731119654</v>
      </c>
      <c r="M7" s="14">
        <f t="shared" si="5"/>
        <v>0.07065407652401097</v>
      </c>
      <c r="N7" s="14">
        <f t="shared" si="5"/>
        <v>0.07139958014714726</v>
      </c>
      <c r="O7" s="14">
        <f>SUM(O5/O4)</f>
        <v>0.07018559867872275</v>
      </c>
    </row>
    <row r="8" spans="2:15" ht="15">
      <c r="B8" s="2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15">
      <c r="A9" s="24" t="s">
        <v>5</v>
      </c>
      <c r="B9" s="7" t="s">
        <v>33</v>
      </c>
      <c r="C9" s="2">
        <f aca="true" t="shared" si="6" ref="C9:N9">SUM(C117+C225+C333)</f>
        <v>8034</v>
      </c>
      <c r="D9" s="2">
        <f t="shared" si="6"/>
        <v>8128</v>
      </c>
      <c r="E9" s="2">
        <f t="shared" si="6"/>
        <v>8203</v>
      </c>
      <c r="F9" s="2">
        <f t="shared" si="6"/>
        <v>8140</v>
      </c>
      <c r="G9" s="2">
        <f t="shared" si="6"/>
        <v>8186</v>
      </c>
      <c r="H9" s="2">
        <f t="shared" si="6"/>
        <v>8220</v>
      </c>
      <c r="I9" s="2">
        <f t="shared" si="6"/>
        <v>8186</v>
      </c>
      <c r="J9" s="2">
        <f t="shared" si="6"/>
        <v>8204</v>
      </c>
      <c r="K9" s="2">
        <f t="shared" si="6"/>
        <v>8208</v>
      </c>
      <c r="L9" s="2">
        <f t="shared" si="6"/>
        <v>8217</v>
      </c>
      <c r="M9" s="2">
        <f t="shared" si="6"/>
        <v>8210</v>
      </c>
      <c r="N9" s="2">
        <f t="shared" si="6"/>
        <v>8316</v>
      </c>
      <c r="O9" s="27">
        <f>SUM(C9:N9)</f>
        <v>98252</v>
      </c>
    </row>
    <row r="10" spans="1:15" ht="15">
      <c r="A10" s="24" t="s">
        <v>5</v>
      </c>
      <c r="B10" s="25" t="s">
        <v>7</v>
      </c>
      <c r="C10" s="3">
        <f aca="true" t="shared" si="7" ref="C10:N10">SUM(C118+C226+C334)</f>
        <v>371835070.17</v>
      </c>
      <c r="D10" s="3">
        <f t="shared" si="7"/>
        <v>343478018.92</v>
      </c>
      <c r="E10" s="3">
        <f t="shared" si="7"/>
        <v>338767406.49</v>
      </c>
      <c r="F10" s="3">
        <f t="shared" si="7"/>
        <v>333714890.52</v>
      </c>
      <c r="G10" s="3">
        <f t="shared" si="7"/>
        <v>307436286.74000007</v>
      </c>
      <c r="H10" s="3">
        <f t="shared" si="7"/>
        <v>293464738.71</v>
      </c>
      <c r="I10" s="3">
        <f t="shared" si="7"/>
        <v>319462068.16</v>
      </c>
      <c r="J10" s="3">
        <f t="shared" si="7"/>
        <v>327578622.28999996</v>
      </c>
      <c r="K10" s="3">
        <f t="shared" si="7"/>
        <v>373098186.61</v>
      </c>
      <c r="L10" s="3">
        <f t="shared" si="7"/>
        <v>331935718.47</v>
      </c>
      <c r="M10" s="3">
        <f t="shared" si="7"/>
        <v>345935225.51</v>
      </c>
      <c r="N10" s="3">
        <f t="shared" si="7"/>
        <v>335996338.63</v>
      </c>
      <c r="O10" s="28">
        <f>SUM(C10:N10)</f>
        <v>4022702571.2200003</v>
      </c>
    </row>
    <row r="11" spans="1:15" ht="15">
      <c r="A11" s="24" t="s">
        <v>5</v>
      </c>
      <c r="B11" s="25" t="s">
        <v>0</v>
      </c>
      <c r="C11" s="3">
        <f aca="true" t="shared" si="8" ref="C11:N11">SUM(C119+C227+C335)</f>
        <v>35662556.24</v>
      </c>
      <c r="D11" s="3">
        <f t="shared" si="8"/>
        <v>32848221.94</v>
      </c>
      <c r="E11" s="3">
        <f t="shared" si="8"/>
        <v>32863193.759999998</v>
      </c>
      <c r="F11" s="3">
        <f t="shared" si="8"/>
        <v>31543746.119999997</v>
      </c>
      <c r="G11" s="3">
        <f t="shared" si="8"/>
        <v>29315557.67</v>
      </c>
      <c r="H11" s="3">
        <f t="shared" si="8"/>
        <v>29001994.59</v>
      </c>
      <c r="I11" s="3">
        <f t="shared" si="8"/>
        <v>29946002.78</v>
      </c>
      <c r="J11" s="3">
        <f t="shared" si="8"/>
        <v>31591152.22</v>
      </c>
      <c r="K11" s="3">
        <f t="shared" si="8"/>
        <v>36103076.17</v>
      </c>
      <c r="L11" s="3">
        <f t="shared" si="8"/>
        <v>31610286.830000002</v>
      </c>
      <c r="M11" s="3">
        <f t="shared" si="8"/>
        <v>33324497.769999996</v>
      </c>
      <c r="N11" s="3">
        <f t="shared" si="8"/>
        <v>32527588.66</v>
      </c>
      <c r="O11" s="28">
        <f>SUM(C11:N11)</f>
        <v>386337874.75</v>
      </c>
    </row>
    <row r="12" spans="1:15" ht="15">
      <c r="A12" s="24" t="s">
        <v>5</v>
      </c>
      <c r="B12" s="25" t="s">
        <v>8</v>
      </c>
      <c r="C12" s="10">
        <f aca="true" t="shared" si="9" ref="C12:O12">SUM(C11/C9/C107)</f>
        <v>151.48998911642877</v>
      </c>
      <c r="D12" s="10">
        <f t="shared" si="9"/>
        <v>133.08374538337003</v>
      </c>
      <c r="E12" s="10">
        <f t="shared" si="9"/>
        <v>133.54136194075338</v>
      </c>
      <c r="F12" s="10">
        <f t="shared" si="9"/>
        <v>125.10583005633852</v>
      </c>
      <c r="G12" s="10">
        <f t="shared" si="9"/>
        <v>119.57202744863069</v>
      </c>
      <c r="H12" s="10">
        <f t="shared" si="9"/>
        <v>114.18198013370184</v>
      </c>
      <c r="I12" s="10">
        <f t="shared" si="9"/>
        <v>118.00636326379421</v>
      </c>
      <c r="J12" s="10">
        <f t="shared" si="9"/>
        <v>133.242254263681</v>
      </c>
      <c r="K12" s="10">
        <f t="shared" si="9"/>
        <v>141.88783629661071</v>
      </c>
      <c r="L12" s="10">
        <f t="shared" si="9"/>
        <v>128.23125564885808</v>
      </c>
      <c r="M12" s="10">
        <f t="shared" si="9"/>
        <v>130.93590731208988</v>
      </c>
      <c r="N12" s="10">
        <f t="shared" si="9"/>
        <v>130.3815482603816</v>
      </c>
      <c r="O12" s="10">
        <f t="shared" si="9"/>
        <v>129.83105586639996</v>
      </c>
    </row>
    <row r="13" spans="1:15" ht="15">
      <c r="A13" s="24" t="s">
        <v>5</v>
      </c>
      <c r="B13" s="25" t="s">
        <v>9</v>
      </c>
      <c r="C13" s="14">
        <f>SUM(C11/C10)</f>
        <v>0.09590960912776561</v>
      </c>
      <c r="D13" s="14">
        <f aca="true" t="shared" si="10" ref="D13:N13">SUM(D11/D10)</f>
        <v>0.09563413124159986</v>
      </c>
      <c r="E13" s="14">
        <f>SUM(E11/E10)</f>
        <v>0.09700813339895518</v>
      </c>
      <c r="F13" s="14">
        <f t="shared" si="10"/>
        <v>0.09452304052374774</v>
      </c>
      <c r="G13" s="14">
        <f t="shared" si="10"/>
        <v>0.09535490420098741</v>
      </c>
      <c r="H13" s="14">
        <f t="shared" si="10"/>
        <v>0.09882616466116424</v>
      </c>
      <c r="I13" s="14">
        <f t="shared" si="10"/>
        <v>0.0937388371410711</v>
      </c>
      <c r="J13" s="14">
        <f t="shared" si="10"/>
        <v>0.09643838172087088</v>
      </c>
      <c r="K13" s="14">
        <f t="shared" si="10"/>
        <v>0.09676561684213864</v>
      </c>
      <c r="L13" s="14">
        <f t="shared" si="10"/>
        <v>0.09523014569116611</v>
      </c>
      <c r="M13" s="14">
        <f t="shared" si="10"/>
        <v>0.09633161156361245</v>
      </c>
      <c r="N13" s="14">
        <f t="shared" si="10"/>
        <v>0.0968093545085307</v>
      </c>
      <c r="O13" s="14">
        <f>SUM(O11/O10)</f>
        <v>0.09603938345181506</v>
      </c>
    </row>
    <row r="14" spans="2:15" ht="15" customHeight="1">
      <c r="B14" s="2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ht="15">
      <c r="A15" s="24" t="s">
        <v>5</v>
      </c>
      <c r="B15" s="7" t="s">
        <v>10</v>
      </c>
      <c r="C15" s="2">
        <f aca="true" t="shared" si="11" ref="C15:N15">SUM(C123+C231+C339)</f>
        <v>806</v>
      </c>
      <c r="D15" s="2">
        <f t="shared" si="11"/>
        <v>807</v>
      </c>
      <c r="E15" s="2">
        <f t="shared" si="11"/>
        <v>817</v>
      </c>
      <c r="F15" s="2">
        <f t="shared" si="11"/>
        <v>802</v>
      </c>
      <c r="G15" s="2">
        <f t="shared" si="11"/>
        <v>799</v>
      </c>
      <c r="H15" s="2">
        <f t="shared" si="11"/>
        <v>793</v>
      </c>
      <c r="I15" s="2">
        <f t="shared" si="11"/>
        <v>791</v>
      </c>
      <c r="J15" s="2">
        <f t="shared" si="11"/>
        <v>796</v>
      </c>
      <c r="K15" s="2">
        <f t="shared" si="11"/>
        <v>799</v>
      </c>
      <c r="L15" s="2">
        <f t="shared" si="11"/>
        <v>792</v>
      </c>
      <c r="M15" s="2">
        <f t="shared" si="11"/>
        <v>776</v>
      </c>
      <c r="N15" s="2">
        <f t="shared" si="11"/>
        <v>775</v>
      </c>
      <c r="O15" s="8">
        <f>SUM(C15:N15)</f>
        <v>9553</v>
      </c>
    </row>
    <row r="16" spans="1:15" ht="15">
      <c r="A16" s="24" t="s">
        <v>5</v>
      </c>
      <c r="B16" s="25" t="s">
        <v>7</v>
      </c>
      <c r="C16" s="3">
        <f aca="true" t="shared" si="12" ref="C16:N16">SUM(C124+C232+C340)</f>
        <v>34898654.03</v>
      </c>
      <c r="D16" s="3">
        <f t="shared" si="12"/>
        <v>33724826.92</v>
      </c>
      <c r="E16" s="3">
        <f t="shared" si="12"/>
        <v>32235556.160000004</v>
      </c>
      <c r="F16" s="3">
        <f t="shared" si="12"/>
        <v>33001839.380000003</v>
      </c>
      <c r="G16" s="3">
        <f t="shared" si="12"/>
        <v>31030332.61</v>
      </c>
      <c r="H16" s="3">
        <f t="shared" si="12"/>
        <v>30930134.19</v>
      </c>
      <c r="I16" s="3">
        <f t="shared" si="12"/>
        <v>32004480.25</v>
      </c>
      <c r="J16" s="3">
        <f t="shared" si="12"/>
        <v>33071026.55</v>
      </c>
      <c r="K16" s="3">
        <f t="shared" si="12"/>
        <v>36986687.25</v>
      </c>
      <c r="L16" s="3">
        <f t="shared" si="12"/>
        <v>32499970.430000003</v>
      </c>
      <c r="M16" s="3">
        <f t="shared" si="12"/>
        <v>33625889.730000004</v>
      </c>
      <c r="N16" s="3">
        <f t="shared" si="12"/>
        <v>31985310.500000004</v>
      </c>
      <c r="O16" s="10">
        <f>SUM(C16:N16)</f>
        <v>395994708.00000006</v>
      </c>
    </row>
    <row r="17" spans="1:15" ht="15">
      <c r="A17" s="24" t="s">
        <v>5</v>
      </c>
      <c r="B17" s="25" t="s">
        <v>0</v>
      </c>
      <c r="C17" s="3">
        <f aca="true" t="shared" si="13" ref="C17:N17">SUM(C125+C233+C341)</f>
        <v>2309835.77</v>
      </c>
      <c r="D17" s="3">
        <f t="shared" si="13"/>
        <v>2151078.58</v>
      </c>
      <c r="E17" s="3">
        <f t="shared" si="13"/>
        <v>2047436.54</v>
      </c>
      <c r="F17" s="3">
        <f t="shared" si="13"/>
        <v>2102018.4099999997</v>
      </c>
      <c r="G17" s="3">
        <f t="shared" si="13"/>
        <v>1878376.5599999998</v>
      </c>
      <c r="H17" s="3">
        <f t="shared" si="13"/>
        <v>1855433.6099999999</v>
      </c>
      <c r="I17" s="3">
        <f t="shared" si="13"/>
        <v>1903806.06</v>
      </c>
      <c r="J17" s="3">
        <f t="shared" si="13"/>
        <v>2042091.19</v>
      </c>
      <c r="K17" s="3">
        <f t="shared" si="13"/>
        <v>2304889.5500000003</v>
      </c>
      <c r="L17" s="3">
        <f t="shared" si="13"/>
        <v>2214270.3</v>
      </c>
      <c r="M17" s="3">
        <f t="shared" si="13"/>
        <v>2292377.5</v>
      </c>
      <c r="N17" s="3">
        <f t="shared" si="13"/>
        <v>2152755.61</v>
      </c>
      <c r="O17" s="10">
        <f>SUM(C17:N17)</f>
        <v>25254369.68</v>
      </c>
    </row>
    <row r="18" spans="1:15" ht="15">
      <c r="A18" s="24" t="s">
        <v>5</v>
      </c>
      <c r="B18" s="25" t="s">
        <v>8</v>
      </c>
      <c r="C18" s="10">
        <f aca="true" t="shared" si="14" ref="C18:O18">SUM(C17/C15/C107)</f>
        <v>97.80236414032085</v>
      </c>
      <c r="D18" s="10">
        <f t="shared" si="14"/>
        <v>87.7767676949245</v>
      </c>
      <c r="E18" s="10">
        <f t="shared" si="14"/>
        <v>83.53474255405958</v>
      </c>
      <c r="F18" s="10">
        <f t="shared" si="14"/>
        <v>84.6156767081489</v>
      </c>
      <c r="G18" s="10">
        <f t="shared" si="14"/>
        <v>78.49446867014485</v>
      </c>
      <c r="H18" s="10">
        <f t="shared" si="14"/>
        <v>75.72054873345658</v>
      </c>
      <c r="I18" s="10">
        <f t="shared" si="14"/>
        <v>77.63982137759471</v>
      </c>
      <c r="J18" s="10">
        <f t="shared" si="14"/>
        <v>88.76959146945802</v>
      </c>
      <c r="K18" s="10">
        <f t="shared" si="14"/>
        <v>93.05541402559653</v>
      </c>
      <c r="L18" s="10">
        <f t="shared" si="14"/>
        <v>93.19319444444444</v>
      </c>
      <c r="M18" s="10">
        <f t="shared" si="14"/>
        <v>95.29337795144662</v>
      </c>
      <c r="N18" s="10">
        <f t="shared" si="14"/>
        <v>92.59163913978495</v>
      </c>
      <c r="O18" s="10">
        <f t="shared" si="14"/>
        <v>87.2869780173058</v>
      </c>
    </row>
    <row r="19" spans="1:15" ht="15">
      <c r="A19" s="24" t="s">
        <v>5</v>
      </c>
      <c r="B19" s="25" t="s">
        <v>9</v>
      </c>
      <c r="C19" s="14">
        <f>SUM(C17/C16)</f>
        <v>0.0661869586149194</v>
      </c>
      <c r="D19" s="14">
        <f aca="true" t="shared" si="15" ref="D19:N19">SUM(D17/D16)</f>
        <v>0.06378323557012343</v>
      </c>
      <c r="E19" s="14">
        <f>SUM(E17/E16)</f>
        <v>0.06351485080132087</v>
      </c>
      <c r="F19" s="14">
        <f t="shared" si="15"/>
        <v>0.06369397735066486</v>
      </c>
      <c r="G19" s="14">
        <f t="shared" si="15"/>
        <v>0.060533561905638876</v>
      </c>
      <c r="H19" s="14">
        <f t="shared" si="15"/>
        <v>0.0599878939613485</v>
      </c>
      <c r="I19" s="14">
        <f t="shared" si="15"/>
        <v>0.0594856109247392</v>
      </c>
      <c r="J19" s="14">
        <f t="shared" si="15"/>
        <v>0.06174864837995178</v>
      </c>
      <c r="K19" s="14">
        <f t="shared" si="15"/>
        <v>0.06231673397568203</v>
      </c>
      <c r="L19" s="14">
        <f t="shared" si="15"/>
        <v>0.06813145583529688</v>
      </c>
      <c r="M19" s="14">
        <f t="shared" si="15"/>
        <v>0.0681729916563311</v>
      </c>
      <c r="N19" s="14">
        <f t="shared" si="15"/>
        <v>0.06730450873690907</v>
      </c>
      <c r="O19" s="14">
        <f>SUM(O17/O16)</f>
        <v>0.0637745130674827</v>
      </c>
    </row>
    <row r="20" spans="2:15" ht="15">
      <c r="B20" s="26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6"/>
    </row>
    <row r="21" spans="1:15" ht="15">
      <c r="A21" s="24" t="s">
        <v>5</v>
      </c>
      <c r="B21" s="7" t="s">
        <v>11</v>
      </c>
      <c r="C21" s="2">
        <f aca="true" t="shared" si="16" ref="C21:N21">SUM(C129+C237+C345)</f>
        <v>55</v>
      </c>
      <c r="D21" s="2">
        <f t="shared" si="16"/>
        <v>56</v>
      </c>
      <c r="E21" s="2">
        <f t="shared" si="16"/>
        <v>59</v>
      </c>
      <c r="F21" s="2">
        <f t="shared" si="16"/>
        <v>57</v>
      </c>
      <c r="G21" s="2">
        <f t="shared" si="16"/>
        <v>57</v>
      </c>
      <c r="H21" s="2">
        <f t="shared" si="16"/>
        <v>57</v>
      </c>
      <c r="I21" s="2">
        <f t="shared" si="16"/>
        <v>59</v>
      </c>
      <c r="J21" s="2">
        <f t="shared" si="16"/>
        <v>68</v>
      </c>
      <c r="K21" s="2">
        <f t="shared" si="16"/>
        <v>62</v>
      </c>
      <c r="L21" s="2">
        <f t="shared" si="16"/>
        <v>63</v>
      </c>
      <c r="M21" s="2">
        <f t="shared" si="16"/>
        <v>70</v>
      </c>
      <c r="N21" s="2">
        <f t="shared" si="16"/>
        <v>71</v>
      </c>
      <c r="O21" s="8">
        <f>SUM(C21:N21)</f>
        <v>734</v>
      </c>
    </row>
    <row r="22" spans="1:15" ht="15">
      <c r="A22" s="24" t="s">
        <v>5</v>
      </c>
      <c r="B22" s="25" t="s">
        <v>7</v>
      </c>
      <c r="C22" s="3">
        <f aca="true" t="shared" si="17" ref="C22:N22">SUM(C130+C238+C346)</f>
        <v>7378071.100000001</v>
      </c>
      <c r="D22" s="3">
        <f t="shared" si="17"/>
        <v>7268185.7</v>
      </c>
      <c r="E22" s="3">
        <f t="shared" si="17"/>
        <v>6873455.7</v>
      </c>
      <c r="F22" s="3">
        <f t="shared" si="17"/>
        <v>7786390</v>
      </c>
      <c r="G22" s="3">
        <f t="shared" si="17"/>
        <v>6785079.2</v>
      </c>
      <c r="H22" s="3">
        <f t="shared" si="17"/>
        <v>7368066.9</v>
      </c>
      <c r="I22" s="3">
        <f t="shared" si="17"/>
        <v>7156875.899999999</v>
      </c>
      <c r="J22" s="3">
        <f t="shared" si="17"/>
        <v>8130344.600000001</v>
      </c>
      <c r="K22" s="3">
        <f t="shared" si="17"/>
        <v>8660665.200000001</v>
      </c>
      <c r="L22" s="3">
        <f t="shared" si="17"/>
        <v>8260531.300000001</v>
      </c>
      <c r="M22" s="3">
        <f t="shared" si="17"/>
        <v>8177909.9</v>
      </c>
      <c r="N22" s="3">
        <f t="shared" si="17"/>
        <v>7926848.2</v>
      </c>
      <c r="O22" s="10">
        <f>SUM(C22:N22)</f>
        <v>91772423.7</v>
      </c>
    </row>
    <row r="23" spans="1:15" ht="15">
      <c r="A23" s="24" t="s">
        <v>5</v>
      </c>
      <c r="B23" s="25" t="s">
        <v>0</v>
      </c>
      <c r="C23" s="3">
        <f aca="true" t="shared" si="18" ref="C23:N23">SUM(C131+C239+C347)</f>
        <v>389002.47</v>
      </c>
      <c r="D23" s="3">
        <f t="shared" si="18"/>
        <v>432088.16</v>
      </c>
      <c r="E23" s="3">
        <f t="shared" si="18"/>
        <v>371295.12</v>
      </c>
      <c r="F23" s="3">
        <f t="shared" si="18"/>
        <v>475161.12</v>
      </c>
      <c r="G23" s="3">
        <f t="shared" si="18"/>
        <v>493971.16</v>
      </c>
      <c r="H23" s="3">
        <f t="shared" si="18"/>
        <v>505498.18</v>
      </c>
      <c r="I23" s="3">
        <f t="shared" si="18"/>
        <v>302419.30000000005</v>
      </c>
      <c r="J23" s="3">
        <f t="shared" si="18"/>
        <v>553662.97</v>
      </c>
      <c r="K23" s="3">
        <f t="shared" si="18"/>
        <v>575216.24</v>
      </c>
      <c r="L23" s="3">
        <f t="shared" si="18"/>
        <v>479640.72</v>
      </c>
      <c r="M23" s="3">
        <f t="shared" si="18"/>
        <v>501326.12</v>
      </c>
      <c r="N23" s="3">
        <f t="shared" si="18"/>
        <v>498971.84</v>
      </c>
      <c r="O23" s="10">
        <f>SUM(C23:N23)</f>
        <v>5578253.4</v>
      </c>
    </row>
    <row r="24" spans="1:15" ht="15">
      <c r="A24" s="24" t="s">
        <v>5</v>
      </c>
      <c r="B24" s="25" t="s">
        <v>8</v>
      </c>
      <c r="C24" s="10">
        <f aca="true" t="shared" si="19" ref="C24:O24">SUM(C23/C21/C107)</f>
        <v>241.37537508505073</v>
      </c>
      <c r="D24" s="10">
        <f t="shared" si="19"/>
        <v>254.08626094205914</v>
      </c>
      <c r="E24" s="10">
        <f t="shared" si="19"/>
        <v>209.77125423728813</v>
      </c>
      <c r="F24" s="10">
        <f t="shared" si="19"/>
        <v>269.12542372881353</v>
      </c>
      <c r="G24" s="10">
        <f t="shared" si="19"/>
        <v>289.3542805260229</v>
      </c>
      <c r="H24" s="10">
        <f t="shared" si="19"/>
        <v>287.0028842332368</v>
      </c>
      <c r="I24" s="10">
        <f t="shared" si="19"/>
        <v>165.3468015308912</v>
      </c>
      <c r="J24" s="10">
        <f t="shared" si="19"/>
        <v>281.73365051903113</v>
      </c>
      <c r="K24" s="10">
        <f t="shared" si="19"/>
        <v>299.28004162330905</v>
      </c>
      <c r="L24" s="10">
        <f t="shared" si="19"/>
        <v>253.7781587301587</v>
      </c>
      <c r="M24" s="10">
        <f t="shared" si="19"/>
        <v>231.02586175115206</v>
      </c>
      <c r="N24" s="10">
        <f t="shared" si="19"/>
        <v>234.25907981220658</v>
      </c>
      <c r="O24" s="10">
        <f t="shared" si="19"/>
        <v>250.93132573097012</v>
      </c>
    </row>
    <row r="25" spans="1:15" ht="15">
      <c r="A25" s="24" t="s">
        <v>5</v>
      </c>
      <c r="B25" s="25" t="s">
        <v>9</v>
      </c>
      <c r="C25" s="14">
        <f>SUM(C23/C22)</f>
        <v>0.05272414222194199</v>
      </c>
      <c r="D25" s="14">
        <f aca="true" t="shared" si="20" ref="D25:N25">SUM(D23/D22)</f>
        <v>0.05944924604774476</v>
      </c>
      <c r="E25" s="14">
        <f>SUM(E23/E22)</f>
        <v>0.054018696883432304</v>
      </c>
      <c r="F25" s="14">
        <f t="shared" si="20"/>
        <v>0.061024572362802273</v>
      </c>
      <c r="G25" s="14">
        <f t="shared" si="20"/>
        <v>0.07280256360161573</v>
      </c>
      <c r="H25" s="14">
        <f t="shared" si="20"/>
        <v>0.06860662190784396</v>
      </c>
      <c r="I25" s="14">
        <f t="shared" si="20"/>
        <v>0.04225576972768245</v>
      </c>
      <c r="J25" s="14">
        <f t="shared" si="20"/>
        <v>0.06809833989078395</v>
      </c>
      <c r="K25" s="14">
        <f t="shared" si="20"/>
        <v>0.06641709692230106</v>
      </c>
      <c r="L25" s="14">
        <f t="shared" si="20"/>
        <v>0.05806414897308118</v>
      </c>
      <c r="M25" s="14">
        <f t="shared" si="20"/>
        <v>0.06130247534275231</v>
      </c>
      <c r="N25" s="14">
        <f t="shared" si="20"/>
        <v>0.06294706640149865</v>
      </c>
      <c r="O25" s="14">
        <f>SUM(O23/O22)</f>
        <v>0.06078354668102767</v>
      </c>
    </row>
    <row r="26" spans="2:15" ht="15">
      <c r="B26" s="26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6"/>
    </row>
    <row r="27" spans="1:15" ht="15">
      <c r="A27" s="24" t="s">
        <v>5</v>
      </c>
      <c r="B27" s="7" t="s">
        <v>12</v>
      </c>
      <c r="C27" s="2">
        <f aca="true" t="shared" si="21" ref="C27:N27">SUM(C135+C243+C351)</f>
        <v>1534</v>
      </c>
      <c r="D27" s="2">
        <f t="shared" si="21"/>
        <v>1536</v>
      </c>
      <c r="E27" s="2">
        <f t="shared" si="21"/>
        <v>1538</v>
      </c>
      <c r="F27" s="2">
        <f t="shared" si="21"/>
        <v>1541</v>
      </c>
      <c r="G27" s="2">
        <f t="shared" si="21"/>
        <v>1535</v>
      </c>
      <c r="H27" s="2">
        <f t="shared" si="21"/>
        <v>1537</v>
      </c>
      <c r="I27" s="2">
        <f t="shared" si="21"/>
        <v>1548</v>
      </c>
      <c r="J27" s="2">
        <f t="shared" si="21"/>
        <v>1529</v>
      </c>
      <c r="K27" s="2">
        <f t="shared" si="21"/>
        <v>1506</v>
      </c>
      <c r="L27" s="2">
        <f t="shared" si="21"/>
        <v>1485</v>
      </c>
      <c r="M27" s="2">
        <f t="shared" si="21"/>
        <v>1473</v>
      </c>
      <c r="N27" s="2">
        <f t="shared" si="21"/>
        <v>1414</v>
      </c>
      <c r="O27" s="8">
        <f>SUM(C27:N27)</f>
        <v>18176</v>
      </c>
    </row>
    <row r="28" spans="1:15" ht="15">
      <c r="A28" s="24" t="s">
        <v>5</v>
      </c>
      <c r="B28" s="25" t="s">
        <v>7</v>
      </c>
      <c r="C28" s="3">
        <f aca="true" t="shared" si="22" ref="C28:N28">SUM(C136+C244+C352)</f>
        <v>82630395.65</v>
      </c>
      <c r="D28" s="3">
        <f t="shared" si="22"/>
        <v>74632742.57</v>
      </c>
      <c r="E28" s="3">
        <f t="shared" si="22"/>
        <v>76327042.34</v>
      </c>
      <c r="F28" s="3">
        <f t="shared" si="22"/>
        <v>72414532.7</v>
      </c>
      <c r="G28" s="3">
        <f t="shared" si="22"/>
        <v>64699176.35</v>
      </c>
      <c r="H28" s="3">
        <f t="shared" si="22"/>
        <v>60997082.75</v>
      </c>
      <c r="I28" s="3">
        <f t="shared" si="22"/>
        <v>68911494.23</v>
      </c>
      <c r="J28" s="3">
        <f t="shared" si="22"/>
        <v>65595149.150000006</v>
      </c>
      <c r="K28" s="3">
        <f t="shared" si="22"/>
        <v>77849373.65</v>
      </c>
      <c r="L28" s="3">
        <f t="shared" si="22"/>
        <v>68503761.75</v>
      </c>
      <c r="M28" s="3">
        <f t="shared" si="22"/>
        <v>70890476.1</v>
      </c>
      <c r="N28" s="3">
        <f t="shared" si="22"/>
        <v>66204140.15</v>
      </c>
      <c r="O28" s="10">
        <f>SUM(C28:N28)</f>
        <v>849655367.39</v>
      </c>
    </row>
    <row r="29" spans="1:15" ht="15">
      <c r="A29" s="24" t="s">
        <v>5</v>
      </c>
      <c r="B29" s="25" t="s">
        <v>0</v>
      </c>
      <c r="C29" s="3">
        <f aca="true" t="shared" si="23" ref="C29:N29">SUM(C137+C245+C353)</f>
        <v>4832575.14</v>
      </c>
      <c r="D29" s="3">
        <f t="shared" si="23"/>
        <v>4304492.62</v>
      </c>
      <c r="E29" s="3">
        <f t="shared" si="23"/>
        <v>4323938.2</v>
      </c>
      <c r="F29" s="3">
        <f t="shared" si="23"/>
        <v>4014384.2</v>
      </c>
      <c r="G29" s="3">
        <f t="shared" si="23"/>
        <v>3629795.1399999997</v>
      </c>
      <c r="H29" s="3">
        <f t="shared" si="23"/>
        <v>3383928.58</v>
      </c>
      <c r="I29" s="3">
        <f t="shared" si="23"/>
        <v>3711579.9699999997</v>
      </c>
      <c r="J29" s="3">
        <f t="shared" si="23"/>
        <v>3657740.5599999996</v>
      </c>
      <c r="K29" s="3">
        <f t="shared" si="23"/>
        <v>4497740.78</v>
      </c>
      <c r="L29" s="3">
        <f t="shared" si="23"/>
        <v>3786670.16</v>
      </c>
      <c r="M29" s="3">
        <f t="shared" si="23"/>
        <v>3855653.37</v>
      </c>
      <c r="N29" s="3">
        <f t="shared" si="23"/>
        <v>3826763.14</v>
      </c>
      <c r="O29" s="10">
        <f>SUM(C29:N29)</f>
        <v>47825261.85999999</v>
      </c>
    </row>
    <row r="30" spans="1:15" ht="15">
      <c r="A30" s="24" t="s">
        <v>5</v>
      </c>
      <c r="B30" s="25" t="s">
        <v>8</v>
      </c>
      <c r="C30" s="10">
        <f aca="true" t="shared" si="24" ref="C30:O30">SUM(C29/C27/C107)</f>
        <v>107.51190274427672</v>
      </c>
      <c r="D30" s="10">
        <f t="shared" si="24"/>
        <v>92.28425173357822</v>
      </c>
      <c r="E30" s="10">
        <f t="shared" si="24"/>
        <v>93.71344169917643</v>
      </c>
      <c r="F30" s="10">
        <f t="shared" si="24"/>
        <v>84.10173995796363</v>
      </c>
      <c r="G30" s="10">
        <f t="shared" si="24"/>
        <v>78.9545037603389</v>
      </c>
      <c r="H30" s="10">
        <f t="shared" si="24"/>
        <v>71.25065177614528</v>
      </c>
      <c r="I30" s="10">
        <f t="shared" si="24"/>
        <v>77.34391868800533</v>
      </c>
      <c r="J30" s="10">
        <f t="shared" si="24"/>
        <v>82.77659731918773</v>
      </c>
      <c r="K30" s="10">
        <f t="shared" si="24"/>
        <v>96.34024718330977</v>
      </c>
      <c r="L30" s="10">
        <f t="shared" si="24"/>
        <v>84.9982078563412</v>
      </c>
      <c r="M30" s="10">
        <f t="shared" si="24"/>
        <v>84.4371453912358</v>
      </c>
      <c r="N30" s="10">
        <f t="shared" si="24"/>
        <v>90.2112951438001</v>
      </c>
      <c r="O30" s="10">
        <f t="shared" si="24"/>
        <v>86.87838613090831</v>
      </c>
    </row>
    <row r="31" spans="1:15" ht="15">
      <c r="A31" s="24" t="s">
        <v>5</v>
      </c>
      <c r="B31" s="25" t="s">
        <v>9</v>
      </c>
      <c r="C31" s="14">
        <f>SUM(C29/C28)</f>
        <v>0.058484230917512245</v>
      </c>
      <c r="D31" s="14">
        <f aca="true" t="shared" si="25" ref="D31:N31">SUM(D29/D28)</f>
        <v>0.05767565912458201</v>
      </c>
      <c r="E31" s="14">
        <f>SUM(E29/E28)</f>
        <v>0.056650147410913024</v>
      </c>
      <c r="F31" s="14">
        <f t="shared" si="25"/>
        <v>0.05543616799449429</v>
      </c>
      <c r="G31" s="14">
        <f t="shared" si="25"/>
        <v>0.0561026483608396</v>
      </c>
      <c r="H31" s="14">
        <f t="shared" si="25"/>
        <v>0.05547689213055029</v>
      </c>
      <c r="I31" s="14">
        <f t="shared" si="25"/>
        <v>0.05386009999452597</v>
      </c>
      <c r="J31" s="14">
        <f t="shared" si="25"/>
        <v>0.05576236364118396</v>
      </c>
      <c r="K31" s="14">
        <f t="shared" si="25"/>
        <v>0.0577749128749734</v>
      </c>
      <c r="L31" s="14">
        <f t="shared" si="25"/>
        <v>0.05527682076524798</v>
      </c>
      <c r="M31" s="14">
        <f t="shared" si="25"/>
        <v>0.05438887678735734</v>
      </c>
      <c r="N31" s="14">
        <f t="shared" si="25"/>
        <v>0.05780247475957892</v>
      </c>
      <c r="O31" s="14">
        <f>SUM(O29/O28)</f>
        <v>0.056287835863276243</v>
      </c>
    </row>
    <row r="32" spans="2:15" ht="15">
      <c r="B32" s="26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6"/>
    </row>
    <row r="33" spans="1:15" ht="15">
      <c r="A33" s="24" t="s">
        <v>5</v>
      </c>
      <c r="B33" s="7" t="s">
        <v>13</v>
      </c>
      <c r="C33" s="2">
        <f aca="true" t="shared" si="26" ref="C33:N33">SUM(C141+C249+C357)</f>
        <v>111</v>
      </c>
      <c r="D33" s="2">
        <f t="shared" si="26"/>
        <v>109</v>
      </c>
      <c r="E33" s="2">
        <f t="shared" si="26"/>
        <v>106</v>
      </c>
      <c r="F33" s="2">
        <f t="shared" si="26"/>
        <v>108</v>
      </c>
      <c r="G33" s="2">
        <f t="shared" si="26"/>
        <v>108</v>
      </c>
      <c r="H33" s="2">
        <f t="shared" si="26"/>
        <v>106</v>
      </c>
      <c r="I33" s="2">
        <f t="shared" si="26"/>
        <v>104</v>
      </c>
      <c r="J33" s="2">
        <f t="shared" si="26"/>
        <v>98</v>
      </c>
      <c r="K33" s="2">
        <f t="shared" si="26"/>
        <v>98</v>
      </c>
      <c r="L33" s="2">
        <f t="shared" si="26"/>
        <v>91</v>
      </c>
      <c r="M33" s="2">
        <f t="shared" si="26"/>
        <v>102</v>
      </c>
      <c r="N33" s="2">
        <f t="shared" si="26"/>
        <v>101</v>
      </c>
      <c r="O33" s="8">
        <f>SUM(C33:N33)</f>
        <v>1242</v>
      </c>
    </row>
    <row r="34" spans="1:15" ht="15">
      <c r="A34" s="24" t="s">
        <v>5</v>
      </c>
      <c r="B34" s="25" t="s">
        <v>7</v>
      </c>
      <c r="C34" s="3">
        <f aca="true" t="shared" si="27" ref="C34:N34">SUM(C142+C250+C358)</f>
        <v>6718418</v>
      </c>
      <c r="D34" s="3">
        <f t="shared" si="27"/>
        <v>5904835.5</v>
      </c>
      <c r="E34" s="3">
        <f t="shared" si="27"/>
        <v>5766053</v>
      </c>
      <c r="F34" s="3">
        <f t="shared" si="27"/>
        <v>5378111</v>
      </c>
      <c r="G34" s="3">
        <f t="shared" si="27"/>
        <v>4771499.5</v>
      </c>
      <c r="H34" s="3">
        <f t="shared" si="27"/>
        <v>4827642.5</v>
      </c>
      <c r="I34" s="3">
        <f t="shared" si="27"/>
        <v>4851945.5</v>
      </c>
      <c r="J34" s="3">
        <f t="shared" si="27"/>
        <v>4698507.5</v>
      </c>
      <c r="K34" s="3">
        <f t="shared" si="27"/>
        <v>5899541.5</v>
      </c>
      <c r="L34" s="3">
        <f t="shared" si="27"/>
        <v>4677391.5</v>
      </c>
      <c r="M34" s="3">
        <f t="shared" si="27"/>
        <v>6692726</v>
      </c>
      <c r="N34" s="3">
        <f t="shared" si="27"/>
        <v>6635987</v>
      </c>
      <c r="O34" s="10">
        <f>SUM(C34:N34)</f>
        <v>66822658.5</v>
      </c>
    </row>
    <row r="35" spans="1:15" ht="15">
      <c r="A35" s="24" t="s">
        <v>5</v>
      </c>
      <c r="B35" s="25" t="s">
        <v>0</v>
      </c>
      <c r="C35" s="3">
        <f aca="true" t="shared" si="28" ref="C35:N35">SUM(C143+C251+C359)</f>
        <v>434362.49</v>
      </c>
      <c r="D35" s="3">
        <f t="shared" si="28"/>
        <v>380768.27</v>
      </c>
      <c r="E35" s="3">
        <f t="shared" si="28"/>
        <v>443065.37</v>
      </c>
      <c r="F35" s="3">
        <f t="shared" si="28"/>
        <v>395753.61000000004</v>
      </c>
      <c r="G35" s="3">
        <f t="shared" si="28"/>
        <v>339173.51</v>
      </c>
      <c r="H35" s="3">
        <f t="shared" si="28"/>
        <v>377995.23</v>
      </c>
      <c r="I35" s="3">
        <f t="shared" si="28"/>
        <v>286417.04000000004</v>
      </c>
      <c r="J35" s="3">
        <f t="shared" si="28"/>
        <v>347754.23</v>
      </c>
      <c r="K35" s="3">
        <f t="shared" si="28"/>
        <v>405694.17</v>
      </c>
      <c r="L35" s="3">
        <f t="shared" si="28"/>
        <v>323777.08999999997</v>
      </c>
      <c r="M35" s="3">
        <f t="shared" si="28"/>
        <v>442103.62</v>
      </c>
      <c r="N35" s="3">
        <f t="shared" si="28"/>
        <v>452729.04000000004</v>
      </c>
      <c r="O35" s="10">
        <f>SUM(C35:N35)</f>
        <v>4629593.67</v>
      </c>
    </row>
    <row r="36" spans="1:15" ht="15">
      <c r="A36" s="24" t="s">
        <v>5</v>
      </c>
      <c r="B36" s="25" t="s">
        <v>8</v>
      </c>
      <c r="C36" s="10">
        <f aca="true" t="shared" si="29" ref="C36:O36">SUM(C35/C33/C107)</f>
        <v>133.54653599228072</v>
      </c>
      <c r="D36" s="10">
        <f t="shared" si="29"/>
        <v>115.03529119549046</v>
      </c>
      <c r="E36" s="10">
        <f t="shared" si="29"/>
        <v>139.3287327044025</v>
      </c>
      <c r="F36" s="10">
        <f t="shared" si="29"/>
        <v>118.30138104205902</v>
      </c>
      <c r="G36" s="10">
        <f t="shared" si="29"/>
        <v>104.85794534100043</v>
      </c>
      <c r="H36" s="10">
        <f t="shared" si="29"/>
        <v>115.40429565854552</v>
      </c>
      <c r="I36" s="10">
        <f t="shared" si="29"/>
        <v>88.83903225806452</v>
      </c>
      <c r="J36" s="10">
        <f t="shared" si="29"/>
        <v>122.78590141939128</v>
      </c>
      <c r="K36" s="10">
        <f t="shared" si="29"/>
        <v>133.53988479262674</v>
      </c>
      <c r="L36" s="10">
        <f t="shared" si="29"/>
        <v>118.59966666666666</v>
      </c>
      <c r="M36" s="10">
        <f t="shared" si="29"/>
        <v>139.81771663504114</v>
      </c>
      <c r="N36" s="10">
        <f t="shared" si="29"/>
        <v>149.41552475247528</v>
      </c>
      <c r="O36" s="10">
        <f t="shared" si="29"/>
        <v>123.07617252295434</v>
      </c>
    </row>
    <row r="37" spans="1:15" ht="15">
      <c r="A37" s="24" t="s">
        <v>5</v>
      </c>
      <c r="B37" s="25" t="s">
        <v>9</v>
      </c>
      <c r="C37" s="14">
        <f>SUM(C35/C34)</f>
        <v>0.06465249557261843</v>
      </c>
      <c r="D37" s="14">
        <f aca="true" t="shared" si="30" ref="D37:N37">SUM(D35/D34)</f>
        <v>0.06448414523994785</v>
      </c>
      <c r="E37" s="14">
        <f>SUM(E35/E34)</f>
        <v>0.07684032214063936</v>
      </c>
      <c r="F37" s="14">
        <f t="shared" si="30"/>
        <v>0.07358598771947995</v>
      </c>
      <c r="G37" s="14">
        <f t="shared" si="30"/>
        <v>0.07108321189177533</v>
      </c>
      <c r="H37" s="14">
        <f t="shared" si="30"/>
        <v>0.07829809891681085</v>
      </c>
      <c r="I37" s="14">
        <f t="shared" si="30"/>
        <v>0.05903138029889248</v>
      </c>
      <c r="J37" s="14">
        <f t="shared" si="30"/>
        <v>0.07401376500942054</v>
      </c>
      <c r="K37" s="14">
        <f t="shared" si="30"/>
        <v>0.06876706774585788</v>
      </c>
      <c r="L37" s="14">
        <f t="shared" si="30"/>
        <v>0.06922172112383579</v>
      </c>
      <c r="M37" s="14">
        <f t="shared" si="30"/>
        <v>0.06605733149691172</v>
      </c>
      <c r="N37" s="14">
        <f t="shared" si="30"/>
        <v>0.06822331629040262</v>
      </c>
      <c r="O37" s="14">
        <f>SUM(O35/O34)</f>
        <v>0.06928179413873514</v>
      </c>
    </row>
    <row r="38" spans="2:15" ht="15">
      <c r="B38" s="2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6"/>
    </row>
    <row r="39" spans="1:15" ht="15">
      <c r="A39" s="24" t="s">
        <v>5</v>
      </c>
      <c r="B39" s="7" t="s">
        <v>14</v>
      </c>
      <c r="C39" s="2">
        <f aca="true" t="shared" si="31" ref="C39:N39">SUM(C147+C255+C363)</f>
        <v>1572</v>
      </c>
      <c r="D39" s="2">
        <f t="shared" si="31"/>
        <v>1559</v>
      </c>
      <c r="E39" s="2">
        <f t="shared" si="31"/>
        <v>1579</v>
      </c>
      <c r="F39" s="2">
        <f t="shared" si="31"/>
        <v>1573</v>
      </c>
      <c r="G39" s="2">
        <f t="shared" si="31"/>
        <v>1571</v>
      </c>
      <c r="H39" s="2">
        <f t="shared" si="31"/>
        <v>1478</v>
      </c>
      <c r="I39" s="2">
        <f t="shared" si="31"/>
        <v>1572</v>
      </c>
      <c r="J39" s="2">
        <f t="shared" si="31"/>
        <v>1574</v>
      </c>
      <c r="K39" s="2">
        <f t="shared" si="31"/>
        <v>1575</v>
      </c>
      <c r="L39" s="2">
        <f t="shared" si="31"/>
        <v>1525</v>
      </c>
      <c r="M39" s="2">
        <f t="shared" si="31"/>
        <v>1511</v>
      </c>
      <c r="N39" s="2">
        <f t="shared" si="31"/>
        <v>1516</v>
      </c>
      <c r="O39" s="8">
        <f>SUM(C39:N39)</f>
        <v>18605</v>
      </c>
    </row>
    <row r="40" spans="1:15" ht="15">
      <c r="A40" s="24" t="s">
        <v>5</v>
      </c>
      <c r="B40" s="25" t="s">
        <v>7</v>
      </c>
      <c r="C40" s="3">
        <f aca="true" t="shared" si="32" ref="C40:N40">SUM(C148+C256+C364)</f>
        <v>153287903.5</v>
      </c>
      <c r="D40" s="3">
        <f t="shared" si="32"/>
        <v>135287711.66</v>
      </c>
      <c r="E40" s="3">
        <f t="shared" si="32"/>
        <v>136704686.18</v>
      </c>
      <c r="F40" s="3">
        <f t="shared" si="32"/>
        <v>133059481.73</v>
      </c>
      <c r="G40" s="3">
        <f t="shared" si="32"/>
        <v>125666872.5</v>
      </c>
      <c r="H40" s="3">
        <f t="shared" si="32"/>
        <v>112734292</v>
      </c>
      <c r="I40" s="3">
        <f t="shared" si="32"/>
        <v>135593275.01</v>
      </c>
      <c r="J40" s="3">
        <f t="shared" si="32"/>
        <v>128591467</v>
      </c>
      <c r="K40" s="3">
        <f t="shared" si="32"/>
        <v>150579025</v>
      </c>
      <c r="L40" s="3">
        <f t="shared" si="32"/>
        <v>131921098.3</v>
      </c>
      <c r="M40" s="3">
        <f t="shared" si="32"/>
        <v>141441243.26</v>
      </c>
      <c r="N40" s="3">
        <f t="shared" si="32"/>
        <v>131097917</v>
      </c>
      <c r="O40" s="10">
        <f>SUM(C40:N40)</f>
        <v>1615964973.1399999</v>
      </c>
    </row>
    <row r="41" spans="1:15" ht="15">
      <c r="A41" s="24" t="s">
        <v>5</v>
      </c>
      <c r="B41" s="25" t="s">
        <v>0</v>
      </c>
      <c r="C41" s="3">
        <f aca="true" t="shared" si="33" ref="C41:N41">SUM(C149+C257+C365)</f>
        <v>8155323.54</v>
      </c>
      <c r="D41" s="3">
        <f t="shared" si="33"/>
        <v>7068832.39</v>
      </c>
      <c r="E41" s="3">
        <f t="shared" si="33"/>
        <v>7499259.82</v>
      </c>
      <c r="F41" s="3">
        <f t="shared" si="33"/>
        <v>7097011.84</v>
      </c>
      <c r="G41" s="3">
        <f t="shared" si="33"/>
        <v>6714979.34</v>
      </c>
      <c r="H41" s="3">
        <f t="shared" si="33"/>
        <v>6182183.46</v>
      </c>
      <c r="I41" s="3">
        <f t="shared" si="33"/>
        <v>6484474.1</v>
      </c>
      <c r="J41" s="3">
        <f t="shared" si="33"/>
        <v>6503378.81</v>
      </c>
      <c r="K41" s="3">
        <f t="shared" si="33"/>
        <v>8312849.02</v>
      </c>
      <c r="L41" s="3">
        <f t="shared" si="33"/>
        <v>6969429.179999999</v>
      </c>
      <c r="M41" s="3">
        <f t="shared" si="33"/>
        <v>7404599.44</v>
      </c>
      <c r="N41" s="3">
        <f t="shared" si="33"/>
        <v>7147724.79</v>
      </c>
      <c r="O41" s="10">
        <f>SUM(C41:N41)</f>
        <v>85540045.73</v>
      </c>
    </row>
    <row r="42" spans="1:15" ht="15">
      <c r="A42" s="24" t="s">
        <v>5</v>
      </c>
      <c r="B42" s="25" t="s">
        <v>8</v>
      </c>
      <c r="C42" s="10">
        <f aca="true" t="shared" si="34" ref="C42:O42">SUM(C41/C39/C107)</f>
        <v>177.04837526556642</v>
      </c>
      <c r="D42" s="10">
        <f t="shared" si="34"/>
        <v>149.31327191600303</v>
      </c>
      <c r="E42" s="10">
        <f t="shared" si="34"/>
        <v>158.31243023010344</v>
      </c>
      <c r="F42" s="10">
        <f t="shared" si="34"/>
        <v>145.65838557949496</v>
      </c>
      <c r="G42" s="10">
        <f t="shared" si="34"/>
        <v>142.71567273697198</v>
      </c>
      <c r="H42" s="10">
        <f t="shared" si="34"/>
        <v>135.36580658722755</v>
      </c>
      <c r="I42" s="10">
        <f t="shared" si="34"/>
        <v>133.06398465074284</v>
      </c>
      <c r="J42" s="10">
        <f t="shared" si="34"/>
        <v>142.96722277669568</v>
      </c>
      <c r="K42" s="10">
        <f t="shared" si="34"/>
        <v>170.25804444444444</v>
      </c>
      <c r="L42" s="10">
        <f t="shared" si="34"/>
        <v>152.33724983606555</v>
      </c>
      <c r="M42" s="10">
        <f t="shared" si="34"/>
        <v>158.07944834653404</v>
      </c>
      <c r="N42" s="10">
        <f t="shared" si="34"/>
        <v>157.16193469656992</v>
      </c>
      <c r="O42" s="10">
        <f t="shared" si="34"/>
        <v>151.80724750916235</v>
      </c>
    </row>
    <row r="43" spans="1:15" ht="15">
      <c r="A43" s="24" t="s">
        <v>5</v>
      </c>
      <c r="B43" s="25" t="s">
        <v>9</v>
      </c>
      <c r="C43" s="14">
        <f>SUM(C41/C40)</f>
        <v>0.05320265561594037</v>
      </c>
      <c r="D43" s="14">
        <f aca="true" t="shared" si="35" ref="D43:N43">SUM(D41/D40)</f>
        <v>0.05225036555991962</v>
      </c>
      <c r="E43" s="14">
        <f>SUM(E41/E40)</f>
        <v>0.05485737197132857</v>
      </c>
      <c r="F43" s="14">
        <f t="shared" si="35"/>
        <v>0.05333713725415695</v>
      </c>
      <c r="G43" s="14">
        <f t="shared" si="35"/>
        <v>0.05343476133696253</v>
      </c>
      <c r="H43" s="14">
        <f t="shared" si="35"/>
        <v>0.05483853537661815</v>
      </c>
      <c r="I43" s="14">
        <f t="shared" si="35"/>
        <v>0.04782297720533537</v>
      </c>
      <c r="J43" s="14">
        <f t="shared" si="35"/>
        <v>0.0505739530135386</v>
      </c>
      <c r="K43" s="14">
        <f t="shared" si="35"/>
        <v>0.055205889532091205</v>
      </c>
      <c r="L43" s="14">
        <f t="shared" si="35"/>
        <v>0.052830284691466965</v>
      </c>
      <c r="M43" s="14">
        <f t="shared" si="35"/>
        <v>0.05235106302331297</v>
      </c>
      <c r="N43" s="14">
        <f t="shared" si="35"/>
        <v>0.05452203172686565</v>
      </c>
      <c r="O43" s="14">
        <f>SUM(O41/O40)</f>
        <v>0.05293434396896993</v>
      </c>
    </row>
    <row r="44" spans="2:15" ht="15">
      <c r="B44" s="2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6"/>
    </row>
    <row r="45" spans="1:15" ht="15">
      <c r="A45" s="24" t="s">
        <v>5</v>
      </c>
      <c r="B45" s="7" t="s">
        <v>38</v>
      </c>
      <c r="C45" s="2">
        <f aca="true" t="shared" si="36" ref="C45:N45">SUM(C153+C261+C369)</f>
        <v>39</v>
      </c>
      <c r="D45" s="2">
        <f t="shared" si="36"/>
        <v>39</v>
      </c>
      <c r="E45" s="2">
        <f t="shared" si="36"/>
        <v>39</v>
      </c>
      <c r="F45" s="2">
        <f t="shared" si="36"/>
        <v>39</v>
      </c>
      <c r="G45" s="2">
        <f t="shared" si="36"/>
        <v>38</v>
      </c>
      <c r="H45" s="2">
        <f t="shared" si="36"/>
        <v>114</v>
      </c>
      <c r="I45" s="2">
        <f t="shared" si="36"/>
        <v>39</v>
      </c>
      <c r="J45" s="2">
        <f t="shared" si="36"/>
        <v>37</v>
      </c>
      <c r="K45" s="2">
        <f t="shared" si="36"/>
        <v>37</v>
      </c>
      <c r="L45" s="2">
        <f t="shared" si="36"/>
        <v>37</v>
      </c>
      <c r="M45" s="2">
        <f t="shared" si="36"/>
        <v>37</v>
      </c>
      <c r="N45" s="2">
        <f t="shared" si="36"/>
        <v>37</v>
      </c>
      <c r="O45" s="8">
        <f>SUM(C45:N45)</f>
        <v>532</v>
      </c>
    </row>
    <row r="46" spans="1:15" ht="15">
      <c r="A46" s="24" t="s">
        <v>5</v>
      </c>
      <c r="B46" s="25" t="s">
        <v>7</v>
      </c>
      <c r="C46" s="3">
        <f aca="true" t="shared" si="37" ref="C46:N46">SUM(C154+C262+C370)</f>
        <v>5255104</v>
      </c>
      <c r="D46" s="3">
        <f t="shared" si="37"/>
        <v>4460270</v>
      </c>
      <c r="E46" s="3">
        <f t="shared" si="37"/>
        <v>4649756</v>
      </c>
      <c r="F46" s="3">
        <f t="shared" si="37"/>
        <v>4421692</v>
      </c>
      <c r="G46" s="3">
        <f t="shared" si="37"/>
        <v>4089728</v>
      </c>
      <c r="H46" s="3">
        <f t="shared" si="37"/>
        <v>11099038</v>
      </c>
      <c r="I46" s="3">
        <f t="shared" si="37"/>
        <v>4433808</v>
      </c>
      <c r="J46" s="3">
        <f t="shared" si="37"/>
        <v>4028146</v>
      </c>
      <c r="K46" s="3">
        <f t="shared" si="37"/>
        <v>4693562</v>
      </c>
      <c r="L46" s="3">
        <f t="shared" si="37"/>
        <v>4124697.38</v>
      </c>
      <c r="M46" s="3">
        <f t="shared" si="37"/>
        <v>4243842</v>
      </c>
      <c r="N46" s="3">
        <f t="shared" si="37"/>
        <v>4584926</v>
      </c>
      <c r="O46" s="10">
        <f>SUM(C46:N46)</f>
        <v>60084569.38</v>
      </c>
    </row>
    <row r="47" spans="1:15" ht="15">
      <c r="A47" s="24" t="s">
        <v>5</v>
      </c>
      <c r="B47" s="25" t="s">
        <v>0</v>
      </c>
      <c r="C47" s="3">
        <f aca="true" t="shared" si="38" ref="C47:N47">SUM(C155+C263+C371)</f>
        <v>425467.08</v>
      </c>
      <c r="D47" s="3">
        <f t="shared" si="38"/>
        <v>264100.65</v>
      </c>
      <c r="E47" s="3">
        <f t="shared" si="38"/>
        <v>229024.7</v>
      </c>
      <c r="F47" s="3">
        <f t="shared" si="38"/>
        <v>275664.38</v>
      </c>
      <c r="G47" s="3">
        <f t="shared" si="38"/>
        <v>257446.36</v>
      </c>
      <c r="H47" s="3">
        <f t="shared" si="38"/>
        <v>629744.96</v>
      </c>
      <c r="I47" s="3">
        <f t="shared" si="38"/>
        <v>263617.25</v>
      </c>
      <c r="J47" s="3">
        <f t="shared" si="38"/>
        <v>127585.63</v>
      </c>
      <c r="K47" s="3">
        <f t="shared" si="38"/>
        <v>329392.59</v>
      </c>
      <c r="L47" s="3">
        <f t="shared" si="38"/>
        <v>266123.12</v>
      </c>
      <c r="M47" s="3">
        <f t="shared" si="38"/>
        <v>280545.07</v>
      </c>
      <c r="N47" s="3">
        <f t="shared" si="38"/>
        <v>354360.84</v>
      </c>
      <c r="O47" s="10">
        <f>SUM(C47:N47)</f>
        <v>3703072.6299999994</v>
      </c>
    </row>
    <row r="48" spans="1:15" ht="15">
      <c r="A48" s="24" t="s">
        <v>5</v>
      </c>
      <c r="B48" s="25" t="s">
        <v>8</v>
      </c>
      <c r="C48" s="10">
        <f aca="true" t="shared" si="39" ref="C48:O48">SUM(C47/C45/C107)</f>
        <v>372.30995429146884</v>
      </c>
      <c r="D48" s="10">
        <f t="shared" si="39"/>
        <v>222.99837913233077</v>
      </c>
      <c r="E48" s="10">
        <f t="shared" si="39"/>
        <v>195.74760683760684</v>
      </c>
      <c r="F48" s="10">
        <f t="shared" si="39"/>
        <v>228.19426750274206</v>
      </c>
      <c r="G48" s="10">
        <f t="shared" si="39"/>
        <v>226.2071522713294</v>
      </c>
      <c r="H48" s="10">
        <f t="shared" si="39"/>
        <v>178.77277011298472</v>
      </c>
      <c r="I48" s="10">
        <f t="shared" si="39"/>
        <v>218.0456989247312</v>
      </c>
      <c r="J48" s="10">
        <f t="shared" si="39"/>
        <v>119.31696436921351</v>
      </c>
      <c r="K48" s="10">
        <f t="shared" si="39"/>
        <v>287.1774978204011</v>
      </c>
      <c r="L48" s="10">
        <f t="shared" si="39"/>
        <v>239.75055855855857</v>
      </c>
      <c r="M48" s="10">
        <f t="shared" si="39"/>
        <v>244.59029642545772</v>
      </c>
      <c r="N48" s="10">
        <f t="shared" si="39"/>
        <v>319.244</v>
      </c>
      <c r="O48" s="10">
        <f t="shared" si="39"/>
        <v>229.82819171148444</v>
      </c>
    </row>
    <row r="49" spans="1:15" ht="15" customHeight="1">
      <c r="A49" s="24" t="s">
        <v>5</v>
      </c>
      <c r="B49" s="25" t="s">
        <v>9</v>
      </c>
      <c r="C49" s="14">
        <f>SUM(C47/C46)</f>
        <v>0.08096263746635653</v>
      </c>
      <c r="D49" s="14">
        <f aca="true" t="shared" si="40" ref="D49:N49">SUM(D47/D46)</f>
        <v>0.05921180780535708</v>
      </c>
      <c r="E49" s="14">
        <f>SUM(E47/E46)</f>
        <v>0.04925520823028133</v>
      </c>
      <c r="F49" s="14">
        <f t="shared" si="40"/>
        <v>0.06234364130292205</v>
      </c>
      <c r="G49" s="14">
        <f t="shared" si="40"/>
        <v>0.06294950666645802</v>
      </c>
      <c r="H49" s="14">
        <f t="shared" si="40"/>
        <v>0.05673869753396645</v>
      </c>
      <c r="I49" s="14">
        <f t="shared" si="40"/>
        <v>0.059456171760256644</v>
      </c>
      <c r="J49" s="14">
        <f t="shared" si="40"/>
        <v>0.031673536659296855</v>
      </c>
      <c r="K49" s="14">
        <f t="shared" si="40"/>
        <v>0.07017966099094888</v>
      </c>
      <c r="L49" s="14">
        <f t="shared" si="40"/>
        <v>0.06451942905930229</v>
      </c>
      <c r="M49" s="14">
        <f t="shared" si="40"/>
        <v>0.06610638897489586</v>
      </c>
      <c r="N49" s="14">
        <f t="shared" si="40"/>
        <v>0.07728823540445365</v>
      </c>
      <c r="O49" s="14">
        <f>SUM(O47/O46)</f>
        <v>0.06163100889648082</v>
      </c>
    </row>
    <row r="50" spans="2:15" ht="15">
      <c r="B50" s="2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6"/>
    </row>
    <row r="51" spans="1:15" ht="15">
      <c r="A51" s="24" t="s">
        <v>5</v>
      </c>
      <c r="B51" s="7" t="s">
        <v>15</v>
      </c>
      <c r="C51" s="2">
        <f aca="true" t="shared" si="41" ref="C51:N51">SUM(C159+C267+C375)</f>
        <v>190</v>
      </c>
      <c r="D51" s="2">
        <f t="shared" si="41"/>
        <v>189</v>
      </c>
      <c r="E51" s="2">
        <f t="shared" si="41"/>
        <v>187</v>
      </c>
      <c r="F51" s="2">
        <f t="shared" si="41"/>
        <v>185</v>
      </c>
      <c r="G51" s="2">
        <f t="shared" si="41"/>
        <v>185</v>
      </c>
      <c r="H51" s="2">
        <f t="shared" si="41"/>
        <v>183</v>
      </c>
      <c r="I51" s="2">
        <f t="shared" si="41"/>
        <v>180</v>
      </c>
      <c r="J51" s="2">
        <f t="shared" si="41"/>
        <v>178</v>
      </c>
      <c r="K51" s="2">
        <f t="shared" si="41"/>
        <v>176</v>
      </c>
      <c r="L51" s="2">
        <f t="shared" si="41"/>
        <v>164</v>
      </c>
      <c r="M51" s="2">
        <f t="shared" si="41"/>
        <v>170</v>
      </c>
      <c r="N51" s="2">
        <f t="shared" si="41"/>
        <v>171</v>
      </c>
      <c r="O51" s="8">
        <f>SUM(C51:N51)</f>
        <v>2158</v>
      </c>
    </row>
    <row r="52" spans="1:15" ht="15">
      <c r="A52" s="24" t="s">
        <v>5</v>
      </c>
      <c r="B52" s="25" t="s">
        <v>7</v>
      </c>
      <c r="C52" s="3">
        <f aca="true" t="shared" si="42" ref="C52:N52">SUM(C160+C268+C376)</f>
        <v>22414405</v>
      </c>
      <c r="D52" s="3">
        <f t="shared" si="42"/>
        <v>21799485</v>
      </c>
      <c r="E52" s="3">
        <f t="shared" si="42"/>
        <v>20823045.630000003</v>
      </c>
      <c r="F52" s="3">
        <f t="shared" si="42"/>
        <v>21622550</v>
      </c>
      <c r="G52" s="3">
        <f t="shared" si="42"/>
        <v>18407165</v>
      </c>
      <c r="H52" s="3">
        <f t="shared" si="42"/>
        <v>18186050</v>
      </c>
      <c r="I52" s="3">
        <f t="shared" si="42"/>
        <v>18690435</v>
      </c>
      <c r="J52" s="3">
        <f t="shared" si="42"/>
        <v>18202265</v>
      </c>
      <c r="K52" s="3">
        <f t="shared" si="42"/>
        <v>22940185</v>
      </c>
      <c r="L52" s="3">
        <f t="shared" si="42"/>
        <v>19869157</v>
      </c>
      <c r="M52" s="3">
        <f t="shared" si="42"/>
        <v>20497995</v>
      </c>
      <c r="N52" s="3">
        <f t="shared" si="42"/>
        <v>19735315</v>
      </c>
      <c r="O52" s="10">
        <f>SUM(C52:N52)</f>
        <v>243188052.63</v>
      </c>
    </row>
    <row r="53" spans="1:15" ht="15">
      <c r="A53" s="24" t="s">
        <v>5</v>
      </c>
      <c r="B53" s="25" t="s">
        <v>0</v>
      </c>
      <c r="C53" s="3">
        <f aca="true" t="shared" si="43" ref="C53:N53">SUM(C161+C269+C377)</f>
        <v>1198745.1400000001</v>
      </c>
      <c r="D53" s="3">
        <f t="shared" si="43"/>
        <v>1286408.3800000001</v>
      </c>
      <c r="E53" s="3">
        <f t="shared" si="43"/>
        <v>1231932.3299999998</v>
      </c>
      <c r="F53" s="3">
        <f t="shared" si="43"/>
        <v>759651.1900000001</v>
      </c>
      <c r="G53" s="3">
        <f t="shared" si="43"/>
        <v>1035909.85</v>
      </c>
      <c r="H53" s="3">
        <f t="shared" si="43"/>
        <v>877767.9199999999</v>
      </c>
      <c r="I53" s="3">
        <f t="shared" si="43"/>
        <v>692797.9099999999</v>
      </c>
      <c r="J53" s="3">
        <f t="shared" si="43"/>
        <v>969047.0800000001</v>
      </c>
      <c r="K53" s="3">
        <f t="shared" si="43"/>
        <v>1093246.85</v>
      </c>
      <c r="L53" s="3">
        <f t="shared" si="43"/>
        <v>950646.7</v>
      </c>
      <c r="M53" s="3">
        <f t="shared" si="43"/>
        <v>1269429.9</v>
      </c>
      <c r="N53" s="3">
        <f t="shared" si="43"/>
        <v>1008943.6799999999</v>
      </c>
      <c r="O53" s="10">
        <f>SUM(C53:N53)</f>
        <v>12374526.93</v>
      </c>
    </row>
    <row r="54" spans="1:15" ht="15">
      <c r="A54" s="24" t="s">
        <v>5</v>
      </c>
      <c r="B54" s="25" t="s">
        <v>8</v>
      </c>
      <c r="C54" s="10">
        <f aca="true" t="shared" si="44" ref="C54:O54">SUM(C53/C51/C107)</f>
        <v>215.31612273145845</v>
      </c>
      <c r="D54" s="10">
        <f t="shared" si="44"/>
        <v>224.13717801288453</v>
      </c>
      <c r="E54" s="10">
        <f t="shared" si="44"/>
        <v>219.59578074866306</v>
      </c>
      <c r="F54" s="10">
        <f t="shared" si="44"/>
        <v>132.56570294265208</v>
      </c>
      <c r="G54" s="10">
        <f t="shared" si="44"/>
        <v>186.96202680142582</v>
      </c>
      <c r="H54" s="10">
        <f t="shared" si="44"/>
        <v>155.22802624365573</v>
      </c>
      <c r="I54" s="10">
        <f t="shared" si="44"/>
        <v>124.15733154121862</v>
      </c>
      <c r="J54" s="10">
        <f t="shared" si="44"/>
        <v>188.37663387893164</v>
      </c>
      <c r="K54" s="10">
        <f t="shared" si="44"/>
        <v>200.37515579178887</v>
      </c>
      <c r="L54" s="10">
        <f t="shared" si="44"/>
        <v>193.2208739837398</v>
      </c>
      <c r="M54" s="10">
        <f t="shared" si="44"/>
        <v>240.87853889943074</v>
      </c>
      <c r="N54" s="10">
        <f t="shared" si="44"/>
        <v>196.67518128654967</v>
      </c>
      <c r="O54" s="10">
        <f t="shared" si="44"/>
        <v>189.33454790611373</v>
      </c>
    </row>
    <row r="55" spans="1:15" ht="15" customHeight="1">
      <c r="A55" s="24" t="s">
        <v>5</v>
      </c>
      <c r="B55" s="25" t="s">
        <v>9</v>
      </c>
      <c r="C55" s="14">
        <f>SUM(C53/C52)</f>
        <v>0.05348101544520143</v>
      </c>
      <c r="D55" s="14">
        <f aca="true" t="shared" si="45" ref="D55:N55">SUM(D53/D52)</f>
        <v>0.05901095278168269</v>
      </c>
      <c r="E55" s="14">
        <f>SUM(E53/E52)</f>
        <v>0.059161966596526144</v>
      </c>
      <c r="F55" s="14">
        <f t="shared" si="45"/>
        <v>0.03513235904183364</v>
      </c>
      <c r="G55" s="14">
        <f t="shared" si="45"/>
        <v>0.05627753377557054</v>
      </c>
      <c r="H55" s="14">
        <f t="shared" si="45"/>
        <v>0.04826600168810709</v>
      </c>
      <c r="I55" s="14">
        <f t="shared" si="45"/>
        <v>0.03706697623677565</v>
      </c>
      <c r="J55" s="14">
        <f t="shared" si="45"/>
        <v>0.0532377195914904</v>
      </c>
      <c r="K55" s="14">
        <f t="shared" si="45"/>
        <v>0.04765640948405604</v>
      </c>
      <c r="L55" s="14">
        <f t="shared" si="45"/>
        <v>0.04784534643316775</v>
      </c>
      <c r="M55" s="14">
        <f t="shared" si="45"/>
        <v>0.06192946676004165</v>
      </c>
      <c r="N55" s="14">
        <f t="shared" si="45"/>
        <v>0.05112376873639969</v>
      </c>
      <c r="O55" s="14">
        <f>SUM(O53/O52)</f>
        <v>0.05088460060506057</v>
      </c>
    </row>
    <row r="56" spans="2:15" ht="15" customHeight="1"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spans="1:15" ht="15" customHeight="1">
      <c r="A57" s="24" t="s">
        <v>5</v>
      </c>
      <c r="B57" s="7" t="s">
        <v>41</v>
      </c>
      <c r="C57" s="2">
        <f aca="true" t="shared" si="46" ref="C57:N57">SUM(C165+C273+C381)</f>
        <v>30</v>
      </c>
      <c r="D57" s="2">
        <f t="shared" si="46"/>
        <v>26</v>
      </c>
      <c r="E57" s="2">
        <f t="shared" si="46"/>
        <v>26</v>
      </c>
      <c r="F57" s="2">
        <f t="shared" si="46"/>
        <v>26</v>
      </c>
      <c r="G57" s="2">
        <f t="shared" si="46"/>
        <v>26</v>
      </c>
      <c r="H57" s="2">
        <f t="shared" si="46"/>
        <v>26</v>
      </c>
      <c r="I57" s="2">
        <f t="shared" si="46"/>
        <v>26</v>
      </c>
      <c r="J57" s="2">
        <f t="shared" si="46"/>
        <v>26</v>
      </c>
      <c r="K57" s="2">
        <f t="shared" si="46"/>
        <v>26</v>
      </c>
      <c r="L57" s="2">
        <f t="shared" si="46"/>
        <v>26</v>
      </c>
      <c r="M57" s="2">
        <f t="shared" si="46"/>
        <v>27</v>
      </c>
      <c r="N57" s="2">
        <f t="shared" si="46"/>
        <v>26</v>
      </c>
      <c r="O57" s="8">
        <f>SUM(C57:N57)</f>
        <v>317</v>
      </c>
    </row>
    <row r="58" spans="1:15" ht="15" customHeight="1">
      <c r="A58" s="24" t="s">
        <v>5</v>
      </c>
      <c r="B58" s="25" t="s">
        <v>7</v>
      </c>
      <c r="C58" s="3">
        <f aca="true" t="shared" si="47" ref="C58:N58">SUM(C166+C274+C382)</f>
        <v>6901270</v>
      </c>
      <c r="D58" s="3">
        <f t="shared" si="47"/>
        <v>7512010</v>
      </c>
      <c r="E58" s="3">
        <f t="shared" si="47"/>
        <v>7485100</v>
      </c>
      <c r="F58" s="3">
        <f t="shared" si="47"/>
        <v>8038130</v>
      </c>
      <c r="G58" s="3">
        <f t="shared" si="47"/>
        <v>5776625</v>
      </c>
      <c r="H58" s="3">
        <f t="shared" si="47"/>
        <v>6185335</v>
      </c>
      <c r="I58" s="3">
        <f t="shared" si="47"/>
        <v>6997610</v>
      </c>
      <c r="J58" s="3">
        <f t="shared" si="47"/>
        <v>6155660</v>
      </c>
      <c r="K58" s="3">
        <f t="shared" si="47"/>
        <v>6986595</v>
      </c>
      <c r="L58" s="3">
        <f t="shared" si="47"/>
        <v>5862490</v>
      </c>
      <c r="M58" s="3">
        <f t="shared" si="47"/>
        <v>4998270</v>
      </c>
      <c r="N58" s="3">
        <f t="shared" si="47"/>
        <v>5726570</v>
      </c>
      <c r="O58" s="10">
        <f>SUM(C58:N58)</f>
        <v>78625665</v>
      </c>
    </row>
    <row r="59" spans="1:15" ht="15" customHeight="1">
      <c r="A59" s="24" t="s">
        <v>5</v>
      </c>
      <c r="B59" s="25" t="s">
        <v>0</v>
      </c>
      <c r="C59" s="3">
        <f aca="true" t="shared" si="48" ref="C59:N59">SUM(C167+C275+C383)</f>
        <v>464922.99</v>
      </c>
      <c r="D59" s="3">
        <f t="shared" si="48"/>
        <v>258316.53999999998</v>
      </c>
      <c r="E59" s="3">
        <f t="shared" si="48"/>
        <v>28433.54</v>
      </c>
      <c r="F59" s="3">
        <f t="shared" si="48"/>
        <v>338304.22</v>
      </c>
      <c r="G59" s="3">
        <f t="shared" si="48"/>
        <v>483800.1</v>
      </c>
      <c r="H59" s="3">
        <f t="shared" si="48"/>
        <v>225470.49</v>
      </c>
      <c r="I59" s="3">
        <f t="shared" si="48"/>
        <v>489056.61</v>
      </c>
      <c r="J59" s="3">
        <f t="shared" si="48"/>
        <v>131391.01</v>
      </c>
      <c r="K59" s="3">
        <f t="shared" si="48"/>
        <v>303671.04</v>
      </c>
      <c r="L59" s="3">
        <f t="shared" si="48"/>
        <v>389001.81</v>
      </c>
      <c r="M59" s="3">
        <f t="shared" si="48"/>
        <v>245821.37000000002</v>
      </c>
      <c r="N59" s="3">
        <f t="shared" si="48"/>
        <v>419774.79</v>
      </c>
      <c r="O59" s="10">
        <f>SUM(C59:N59)</f>
        <v>3777964.5100000002</v>
      </c>
    </row>
    <row r="60" spans="1:15" ht="15" customHeight="1">
      <c r="A60" s="24" t="s">
        <v>5</v>
      </c>
      <c r="B60" s="25" t="s">
        <v>8</v>
      </c>
      <c r="C60" s="10">
        <f>SUM(C59/C57/C107)</f>
        <v>528.8872039236007</v>
      </c>
      <c r="D60" s="10">
        <f>SUM(D59/D57/D107)</f>
        <v>327.1716846763074</v>
      </c>
      <c r="E60" s="10">
        <f>SUM(E59/E57/E107)</f>
        <v>36.45325641025641</v>
      </c>
      <c r="F60" s="10">
        <f>SUM(F59/F57/F107)</f>
        <v>420.0710498541007</v>
      </c>
      <c r="G60" s="10">
        <f aca="true" t="shared" si="49" ref="G60:N60">SUM(G59/G57/G107)</f>
        <v>621.2920251701554</v>
      </c>
      <c r="H60" s="10">
        <f t="shared" si="49"/>
        <v>280.6453696788649</v>
      </c>
      <c r="I60" s="10">
        <f t="shared" si="49"/>
        <v>606.7699875930521</v>
      </c>
      <c r="J60" s="10">
        <f t="shared" si="49"/>
        <v>174.86160500399257</v>
      </c>
      <c r="K60" s="10">
        <f t="shared" si="49"/>
        <v>376.7630769230769</v>
      </c>
      <c r="L60" s="10">
        <f t="shared" si="49"/>
        <v>498.72026923076925</v>
      </c>
      <c r="M60" s="10">
        <f t="shared" si="49"/>
        <v>293.69339307048983</v>
      </c>
      <c r="N60" s="10">
        <f t="shared" si="49"/>
        <v>538.1728076923076</v>
      </c>
      <c r="O60" s="10">
        <f>SUM(O59/O57/O107)</f>
        <v>393.505959383696</v>
      </c>
    </row>
    <row r="61" spans="1:15" ht="15" customHeight="1">
      <c r="A61" s="24" t="s">
        <v>5</v>
      </c>
      <c r="B61" s="25" t="s">
        <v>9</v>
      </c>
      <c r="C61" s="14">
        <f>SUM(C59/C58)</f>
        <v>0.06736774390800533</v>
      </c>
      <c r="D61" s="14">
        <f aca="true" t="shared" si="50" ref="D61:N61">SUM(D59/D58)</f>
        <v>0.0343871400597177</v>
      </c>
      <c r="E61" s="14">
        <f>SUM(E59/E58)</f>
        <v>0.0037986853883047655</v>
      </c>
      <c r="F61" s="14">
        <f t="shared" si="50"/>
        <v>0.04208742829488948</v>
      </c>
      <c r="G61" s="14">
        <f t="shared" si="50"/>
        <v>0.08375134269577825</v>
      </c>
      <c r="H61" s="14">
        <f t="shared" si="50"/>
        <v>0.03645242981988849</v>
      </c>
      <c r="I61" s="14">
        <f t="shared" si="50"/>
        <v>0.06988909213288537</v>
      </c>
      <c r="J61" s="14">
        <f t="shared" si="50"/>
        <v>0.021344747760597565</v>
      </c>
      <c r="K61" s="14">
        <f t="shared" si="50"/>
        <v>0.04346481225833185</v>
      </c>
      <c r="L61" s="14">
        <f t="shared" si="50"/>
        <v>0.0663543664893245</v>
      </c>
      <c r="M61" s="14">
        <f t="shared" si="50"/>
        <v>0.04918129072659141</v>
      </c>
      <c r="N61" s="14">
        <f t="shared" si="50"/>
        <v>0.07330300511475456</v>
      </c>
      <c r="O61" s="14">
        <f>SUM(O59/O58)</f>
        <v>0.04805001661989123</v>
      </c>
    </row>
    <row r="62" spans="2:15" ht="15" customHeight="1">
      <c r="B62" s="26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</row>
    <row r="63" spans="1:15" ht="15" customHeight="1">
      <c r="A63" s="24" t="s">
        <v>5</v>
      </c>
      <c r="B63" s="7" t="s">
        <v>39</v>
      </c>
      <c r="C63" s="2">
        <f aca="true" t="shared" si="51" ref="C63:N63">SUM(C171+C279+C387)</f>
        <v>2119</v>
      </c>
      <c r="D63" s="2">
        <f t="shared" si="51"/>
        <v>2124</v>
      </c>
      <c r="E63" s="2">
        <f t="shared" si="51"/>
        <v>2114</v>
      </c>
      <c r="F63" s="2">
        <f t="shared" si="51"/>
        <v>2092</v>
      </c>
      <c r="G63" s="2">
        <f t="shared" si="51"/>
        <v>2128</v>
      </c>
      <c r="H63" s="2">
        <f t="shared" si="51"/>
        <v>2051</v>
      </c>
      <c r="I63" s="2">
        <f t="shared" si="51"/>
        <v>2044</v>
      </c>
      <c r="J63" s="2">
        <f t="shared" si="51"/>
        <v>2047</v>
      </c>
      <c r="K63" s="2">
        <f t="shared" si="51"/>
        <v>2041</v>
      </c>
      <c r="L63" s="2">
        <f t="shared" si="51"/>
        <v>2084</v>
      </c>
      <c r="M63" s="2">
        <f t="shared" si="51"/>
        <v>2032</v>
      </c>
      <c r="N63" s="2">
        <f t="shared" si="51"/>
        <v>2079</v>
      </c>
      <c r="O63" s="8">
        <f>SUM(C63:N63)</f>
        <v>24955</v>
      </c>
    </row>
    <row r="64" spans="1:15" ht="15" customHeight="1">
      <c r="A64" s="24" t="s">
        <v>5</v>
      </c>
      <c r="B64" s="25" t="s">
        <v>7</v>
      </c>
      <c r="C64" s="3">
        <f aca="true" t="shared" si="52" ref="C64:N64">SUM(C172+C280+C388)</f>
        <v>217870053.85000002</v>
      </c>
      <c r="D64" s="3">
        <f t="shared" si="52"/>
        <v>208814929.94</v>
      </c>
      <c r="E64" s="3">
        <f t="shared" si="52"/>
        <v>193802255.1</v>
      </c>
      <c r="F64" s="3">
        <f t="shared" si="52"/>
        <v>188361183.73000002</v>
      </c>
      <c r="G64" s="3">
        <f t="shared" si="52"/>
        <v>174288999.2</v>
      </c>
      <c r="H64" s="3">
        <f t="shared" si="52"/>
        <v>162439817.11</v>
      </c>
      <c r="I64" s="3">
        <f t="shared" si="52"/>
        <v>181393215.80999997</v>
      </c>
      <c r="J64" s="3">
        <f t="shared" si="52"/>
        <v>172105831.11</v>
      </c>
      <c r="K64" s="3">
        <f t="shared" si="52"/>
        <v>207878853.79</v>
      </c>
      <c r="L64" s="3">
        <f t="shared" si="52"/>
        <v>186369266.84</v>
      </c>
      <c r="M64" s="3">
        <f t="shared" si="52"/>
        <v>196551043.63</v>
      </c>
      <c r="N64" s="3">
        <f t="shared" si="52"/>
        <v>187099383.93</v>
      </c>
      <c r="O64" s="10">
        <f>SUM(C64:N64)</f>
        <v>2276974834.0399995</v>
      </c>
    </row>
    <row r="65" spans="1:15" ht="15" customHeight="1">
      <c r="A65" s="24" t="s">
        <v>5</v>
      </c>
      <c r="B65" s="25" t="s">
        <v>0</v>
      </c>
      <c r="C65" s="3">
        <f aca="true" t="shared" si="53" ref="C65:N65">SUM(C173+C281+C389)</f>
        <v>10158235.79</v>
      </c>
      <c r="D65" s="3">
        <f t="shared" si="53"/>
        <v>9317569.99</v>
      </c>
      <c r="E65" s="3">
        <f t="shared" si="53"/>
        <v>9206417.55</v>
      </c>
      <c r="F65" s="3">
        <f t="shared" si="53"/>
        <v>8768389.24</v>
      </c>
      <c r="G65" s="3">
        <f t="shared" si="53"/>
        <v>8029930.129999999</v>
      </c>
      <c r="H65" s="3">
        <f t="shared" si="53"/>
        <v>7343331.130000001</v>
      </c>
      <c r="I65" s="3">
        <f t="shared" si="53"/>
        <v>8580584.86</v>
      </c>
      <c r="J65" s="3">
        <f t="shared" si="53"/>
        <v>7953877.090000001</v>
      </c>
      <c r="K65" s="3">
        <f t="shared" si="53"/>
        <v>10130650.410000002</v>
      </c>
      <c r="L65" s="3">
        <f t="shared" si="53"/>
        <v>8658011.73</v>
      </c>
      <c r="M65" s="3">
        <f t="shared" si="53"/>
        <v>9242350.79</v>
      </c>
      <c r="N65" s="3">
        <f t="shared" si="53"/>
        <v>8515334.370000001</v>
      </c>
      <c r="O65" s="10">
        <f>SUM(C65:N65)</f>
        <v>105904683.08000001</v>
      </c>
    </row>
    <row r="66" spans="1:15" ht="15" customHeight="1">
      <c r="A66" s="24" t="s">
        <v>5</v>
      </c>
      <c r="B66" s="25" t="s">
        <v>8</v>
      </c>
      <c r="C66" s="10">
        <f aca="true" t="shared" si="54" ref="C66:O66">SUM(C65/C63/C107)</f>
        <v>163.60275956592832</v>
      </c>
      <c r="D66" s="10">
        <f t="shared" si="54"/>
        <v>144.45912986539432</v>
      </c>
      <c r="E66" s="10">
        <f t="shared" si="54"/>
        <v>145.16583964049195</v>
      </c>
      <c r="F66" s="10">
        <f t="shared" si="54"/>
        <v>135.31527522503964</v>
      </c>
      <c r="G66" s="10">
        <f t="shared" si="54"/>
        <v>125.99210039916149</v>
      </c>
      <c r="H66" s="10">
        <f t="shared" si="54"/>
        <v>115.86945715958277</v>
      </c>
      <c r="I66" s="10">
        <f t="shared" si="54"/>
        <v>135.4173483365949</v>
      </c>
      <c r="J66" s="10">
        <f t="shared" si="54"/>
        <v>134.45073793533624</v>
      </c>
      <c r="K66" s="10">
        <f t="shared" si="54"/>
        <v>160.1152251426404</v>
      </c>
      <c r="L66" s="10">
        <f t="shared" si="54"/>
        <v>138.48387284069096</v>
      </c>
      <c r="M66" s="10">
        <f t="shared" si="54"/>
        <v>146.72261223647448</v>
      </c>
      <c r="N66" s="10">
        <f t="shared" si="54"/>
        <v>136.52933092833095</v>
      </c>
      <c r="O66" s="10">
        <f t="shared" si="54"/>
        <v>140.12327942333107</v>
      </c>
    </row>
    <row r="67" spans="1:15" ht="15" customHeight="1">
      <c r="A67" s="24" t="s">
        <v>5</v>
      </c>
      <c r="B67" s="25" t="s">
        <v>9</v>
      </c>
      <c r="C67" s="14">
        <f>SUM(C65/C64)</f>
        <v>0.04662520438441613</v>
      </c>
      <c r="D67" s="14">
        <f aca="true" t="shared" si="55" ref="D67:N67">SUM(D65/D64)</f>
        <v>0.04462118677374875</v>
      </c>
      <c r="E67" s="14">
        <f>SUM(E65/E64)</f>
        <v>0.047504181750875826</v>
      </c>
      <c r="F67" s="14">
        <f t="shared" si="55"/>
        <v>0.04655093510438303</v>
      </c>
      <c r="G67" s="14">
        <f t="shared" si="55"/>
        <v>0.04607250122989977</v>
      </c>
      <c r="H67" s="14">
        <f t="shared" si="55"/>
        <v>0.045206472530237386</v>
      </c>
      <c r="I67" s="14">
        <f t="shared" si="55"/>
        <v>0.04730378047317778</v>
      </c>
      <c r="J67" s="14">
        <f t="shared" si="55"/>
        <v>0.04621503547382044</v>
      </c>
      <c r="K67" s="14">
        <f t="shared" si="55"/>
        <v>0.04873343404247372</v>
      </c>
      <c r="L67" s="14">
        <f t="shared" si="55"/>
        <v>0.04645622036724003</v>
      </c>
      <c r="M67" s="14">
        <f t="shared" si="55"/>
        <v>0.04702264927882235</v>
      </c>
      <c r="N67" s="14">
        <f t="shared" si="55"/>
        <v>0.04551235921325036</v>
      </c>
      <c r="O67" s="14">
        <f>SUM(O65/O64)</f>
        <v>0.046511134640910834</v>
      </c>
    </row>
    <row r="68" spans="2:15" ht="15" customHeight="1">
      <c r="B68" s="26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</row>
    <row r="69" spans="1:15" ht="15" customHeight="1">
      <c r="A69" s="24" t="s">
        <v>5</v>
      </c>
      <c r="B69" s="7" t="s">
        <v>16</v>
      </c>
      <c r="C69" s="2">
        <f aca="true" t="shared" si="56" ref="C69:N69">SUM(C177+C285+C393)</f>
        <v>324</v>
      </c>
      <c r="D69" s="2">
        <f t="shared" si="56"/>
        <v>324</v>
      </c>
      <c r="E69" s="2">
        <f t="shared" si="56"/>
        <v>321</v>
      </c>
      <c r="F69" s="2">
        <f t="shared" si="56"/>
        <v>318</v>
      </c>
      <c r="G69" s="2">
        <f t="shared" si="56"/>
        <v>325</v>
      </c>
      <c r="H69" s="2">
        <f t="shared" si="56"/>
        <v>320</v>
      </c>
      <c r="I69" s="2">
        <f t="shared" si="56"/>
        <v>319</v>
      </c>
      <c r="J69" s="2">
        <f t="shared" si="56"/>
        <v>322</v>
      </c>
      <c r="K69" s="2">
        <f t="shared" si="56"/>
        <v>319</v>
      </c>
      <c r="L69" s="2">
        <f t="shared" si="56"/>
        <v>326</v>
      </c>
      <c r="M69" s="2">
        <f t="shared" si="56"/>
        <v>324</v>
      </c>
      <c r="N69" s="2">
        <f t="shared" si="56"/>
        <v>316</v>
      </c>
      <c r="O69" s="8">
        <f>SUM(C69:N69)</f>
        <v>3858</v>
      </c>
    </row>
    <row r="70" spans="1:15" ht="15" customHeight="1">
      <c r="A70" s="24" t="s">
        <v>5</v>
      </c>
      <c r="B70" s="25" t="s">
        <v>0</v>
      </c>
      <c r="C70" s="3">
        <f aca="true" t="shared" si="57" ref="C70:N70">SUM(C178+C286+C394)</f>
        <v>7247032.47</v>
      </c>
      <c r="D70" s="3">
        <f t="shared" si="57"/>
        <v>6305347.53</v>
      </c>
      <c r="E70" s="3">
        <f t="shared" si="57"/>
        <v>6739657.95</v>
      </c>
      <c r="F70" s="3">
        <f t="shared" si="57"/>
        <v>6624716.399999999</v>
      </c>
      <c r="G70" s="3">
        <f t="shared" si="57"/>
        <v>6394559.44</v>
      </c>
      <c r="H70" s="3">
        <f t="shared" si="57"/>
        <v>6046268.85</v>
      </c>
      <c r="I70" s="3">
        <f t="shared" si="57"/>
        <v>6262083.93</v>
      </c>
      <c r="J70" s="3">
        <f t="shared" si="57"/>
        <v>6659080.069999999</v>
      </c>
      <c r="K70" s="3">
        <f t="shared" si="57"/>
        <v>7257075.68</v>
      </c>
      <c r="L70" s="3">
        <f t="shared" si="57"/>
        <v>6484504.710000001</v>
      </c>
      <c r="M70" s="3">
        <f t="shared" si="57"/>
        <v>6442846.78</v>
      </c>
      <c r="N70" s="3">
        <f t="shared" si="57"/>
        <v>6248622.74</v>
      </c>
      <c r="O70" s="10">
        <f>SUM(C70:N70)</f>
        <v>78711796.55</v>
      </c>
    </row>
    <row r="71" spans="1:15" ht="15" customHeight="1">
      <c r="A71" s="24" t="s">
        <v>5</v>
      </c>
      <c r="B71" s="25" t="s">
        <v>8</v>
      </c>
      <c r="C71" s="5">
        <f aca="true" t="shared" si="58" ref="C71:O71">SUM(C70/C69/C107)</f>
        <v>763.340823670175</v>
      </c>
      <c r="D71" s="5">
        <f t="shared" si="58"/>
        <v>640.8566003195776</v>
      </c>
      <c r="E71" s="5">
        <f t="shared" si="58"/>
        <v>699.8606386292835</v>
      </c>
      <c r="F71" s="5">
        <f t="shared" si="58"/>
        <v>672.5566266161085</v>
      </c>
      <c r="G71" s="5">
        <f t="shared" si="58"/>
        <v>656.9471621933993</v>
      </c>
      <c r="H71" s="5">
        <f t="shared" si="58"/>
        <v>611.4754095873786</v>
      </c>
      <c r="I71" s="5">
        <f t="shared" si="58"/>
        <v>633.2373273334007</v>
      </c>
      <c r="J71" s="5">
        <f t="shared" si="58"/>
        <v>715.5838369618947</v>
      </c>
      <c r="K71" s="5">
        <f t="shared" si="58"/>
        <v>733.8533400748306</v>
      </c>
      <c r="L71" s="5">
        <f t="shared" si="58"/>
        <v>663.037291411043</v>
      </c>
      <c r="M71" s="5">
        <f t="shared" si="58"/>
        <v>641.4622441258464</v>
      </c>
      <c r="N71" s="5">
        <f t="shared" si="58"/>
        <v>659.1374198312237</v>
      </c>
      <c r="O71" s="5">
        <f t="shared" si="58"/>
        <v>673.6437796494746</v>
      </c>
    </row>
    <row r="72" spans="1:15" ht="15">
      <c r="A72" s="24"/>
      <c r="B72" s="2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</row>
    <row r="73" spans="1:15" ht="15">
      <c r="A73" s="24" t="s">
        <v>5</v>
      </c>
      <c r="B73" s="7" t="s">
        <v>17</v>
      </c>
      <c r="C73" s="2">
        <f aca="true" t="shared" si="59" ref="C73:N73">SUM(C181+C289+C397)</f>
        <v>146</v>
      </c>
      <c r="D73" s="2">
        <f t="shared" si="59"/>
        <v>146</v>
      </c>
      <c r="E73" s="2">
        <f t="shared" si="59"/>
        <v>144</v>
      </c>
      <c r="F73" s="2">
        <f t="shared" si="59"/>
        <v>144</v>
      </c>
      <c r="G73" s="2">
        <f t="shared" si="59"/>
        <v>143</v>
      </c>
      <c r="H73" s="2">
        <f t="shared" si="59"/>
        <v>146</v>
      </c>
      <c r="I73" s="2">
        <f t="shared" si="59"/>
        <v>147</v>
      </c>
      <c r="J73" s="2">
        <f t="shared" si="59"/>
        <v>146</v>
      </c>
      <c r="K73" s="2">
        <f t="shared" si="59"/>
        <v>145</v>
      </c>
      <c r="L73" s="2">
        <f t="shared" si="59"/>
        <v>152</v>
      </c>
      <c r="M73" s="2">
        <f t="shared" si="59"/>
        <v>153</v>
      </c>
      <c r="N73" s="2">
        <f t="shared" si="59"/>
        <v>149</v>
      </c>
      <c r="O73" s="8">
        <f>SUM(C73:N73)</f>
        <v>1761</v>
      </c>
    </row>
    <row r="74" spans="1:15" ht="15">
      <c r="A74" s="24" t="s">
        <v>5</v>
      </c>
      <c r="B74" s="7" t="s">
        <v>18</v>
      </c>
      <c r="C74" s="3">
        <f aca="true" t="shared" si="60" ref="C74:N74">SUM(C182+C290+C398)</f>
        <v>16557848.57</v>
      </c>
      <c r="D74" s="3">
        <f t="shared" si="60"/>
        <v>15007969.8</v>
      </c>
      <c r="E74" s="3">
        <f t="shared" si="60"/>
        <v>15398269.05</v>
      </c>
      <c r="F74" s="3">
        <f t="shared" si="60"/>
        <v>14188691.200000001</v>
      </c>
      <c r="G74" s="3">
        <f t="shared" si="60"/>
        <v>14152334.11</v>
      </c>
      <c r="H74" s="3">
        <f t="shared" si="60"/>
        <v>14071462.77</v>
      </c>
      <c r="I74" s="3">
        <f t="shared" si="60"/>
        <v>14493779.66</v>
      </c>
      <c r="J74" s="3">
        <f t="shared" si="60"/>
        <v>14498660.72</v>
      </c>
      <c r="K74" s="3">
        <f t="shared" si="60"/>
        <v>16544297.55</v>
      </c>
      <c r="L74" s="3">
        <f t="shared" si="60"/>
        <v>15651344.05</v>
      </c>
      <c r="M74" s="3">
        <f t="shared" si="60"/>
        <v>14694180.35</v>
      </c>
      <c r="N74" s="3">
        <f t="shared" si="60"/>
        <v>14558616.75</v>
      </c>
      <c r="O74" s="10">
        <f>SUM(C74:N74)</f>
        <v>179817454.58</v>
      </c>
    </row>
    <row r="75" spans="1:15" ht="15">
      <c r="A75" s="24" t="s">
        <v>5</v>
      </c>
      <c r="B75" s="25" t="s">
        <v>0</v>
      </c>
      <c r="C75" s="3">
        <f aca="true" t="shared" si="61" ref="C75:N75">SUM(C183+C291+C399)</f>
        <v>2694833.3200000003</v>
      </c>
      <c r="D75" s="3">
        <f t="shared" si="61"/>
        <v>2217507.55</v>
      </c>
      <c r="E75" s="3">
        <f t="shared" si="61"/>
        <v>2581967.8</v>
      </c>
      <c r="F75" s="3">
        <f t="shared" si="61"/>
        <v>2349008.45</v>
      </c>
      <c r="G75" s="3">
        <f t="shared" si="61"/>
        <v>2545648.3600000003</v>
      </c>
      <c r="H75" s="3">
        <f t="shared" si="61"/>
        <v>2233014.27</v>
      </c>
      <c r="I75" s="3">
        <f t="shared" si="61"/>
        <v>2272602.91</v>
      </c>
      <c r="J75" s="3">
        <f t="shared" si="61"/>
        <v>2563944.9699999997</v>
      </c>
      <c r="K75" s="3">
        <f t="shared" si="61"/>
        <v>2767380.3</v>
      </c>
      <c r="L75" s="3">
        <f t="shared" si="61"/>
        <v>2686715.05</v>
      </c>
      <c r="M75" s="3">
        <f t="shared" si="61"/>
        <v>2632956.6</v>
      </c>
      <c r="N75" s="3">
        <f t="shared" si="61"/>
        <v>2576822</v>
      </c>
      <c r="O75" s="10">
        <f>SUM(C75:N75)</f>
        <v>30122401.580000002</v>
      </c>
    </row>
    <row r="76" spans="1:15" ht="15">
      <c r="A76" s="24" t="s">
        <v>5</v>
      </c>
      <c r="B76" s="25" t="s">
        <v>8</v>
      </c>
      <c r="C76" s="10">
        <f aca="true" t="shared" si="62" ref="C76:O76">SUM(C75/C73/C107)</f>
        <v>629.9155725466479</v>
      </c>
      <c r="D76" s="10">
        <f t="shared" si="62"/>
        <v>500.16015934150636</v>
      </c>
      <c r="E76" s="10">
        <f t="shared" si="62"/>
        <v>597.6777314814814</v>
      </c>
      <c r="F76" s="10">
        <f t="shared" si="62"/>
        <v>526.6362770155143</v>
      </c>
      <c r="G76" s="10">
        <f t="shared" si="62"/>
        <v>594.3818625448008</v>
      </c>
      <c r="H76" s="10">
        <f t="shared" si="62"/>
        <v>494.9714656204283</v>
      </c>
      <c r="I76" s="10">
        <f t="shared" si="62"/>
        <v>498.7059271450516</v>
      </c>
      <c r="J76" s="10">
        <f t="shared" si="62"/>
        <v>607.6562947338484</v>
      </c>
      <c r="K76" s="10">
        <f t="shared" si="62"/>
        <v>615.6574638487208</v>
      </c>
      <c r="L76" s="10">
        <f t="shared" si="62"/>
        <v>589.1918969298245</v>
      </c>
      <c r="M76" s="10">
        <f t="shared" si="62"/>
        <v>555.1247311827958</v>
      </c>
      <c r="N76" s="10">
        <f t="shared" si="62"/>
        <v>576.4702460850112</v>
      </c>
      <c r="O76" s="10">
        <f t="shared" si="62"/>
        <v>564.784722260447</v>
      </c>
    </row>
    <row r="77" spans="1:15" ht="15">
      <c r="A77" s="24" t="s">
        <v>5</v>
      </c>
      <c r="B77" s="25" t="s">
        <v>9</v>
      </c>
      <c r="C77" s="14">
        <f>SUM(C75/C74)</f>
        <v>0.16275262505314725</v>
      </c>
      <c r="D77" s="14">
        <f aca="true" t="shared" si="63" ref="D77:N77">SUM(D75/D74)</f>
        <v>0.14775533130403817</v>
      </c>
      <c r="E77" s="14">
        <f>SUM(E75/E74)</f>
        <v>0.16767909377450446</v>
      </c>
      <c r="F77" s="14">
        <f t="shared" si="63"/>
        <v>0.165554977332934</v>
      </c>
      <c r="G77" s="14">
        <f t="shared" si="63"/>
        <v>0.1798748065311186</v>
      </c>
      <c r="H77" s="14">
        <f t="shared" si="63"/>
        <v>0.15869098376614615</v>
      </c>
      <c r="I77" s="14">
        <f t="shared" si="63"/>
        <v>0.15679849999872292</v>
      </c>
      <c r="J77" s="14">
        <f t="shared" si="63"/>
        <v>0.17684012472015412</v>
      </c>
      <c r="K77" s="14">
        <f t="shared" si="63"/>
        <v>0.16727094587343175</v>
      </c>
      <c r="L77" s="14">
        <f t="shared" si="63"/>
        <v>0.17166034056992055</v>
      </c>
      <c r="M77" s="14">
        <f t="shared" si="63"/>
        <v>0.17918363170219292</v>
      </c>
      <c r="N77" s="14">
        <f t="shared" si="63"/>
        <v>0.17699634822793175</v>
      </c>
      <c r="O77" s="14">
        <f>SUM(O75/O74)</f>
        <v>0.1675165608942522</v>
      </c>
    </row>
    <row r="78" spans="2:15" ht="15">
      <c r="B78" s="2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6"/>
    </row>
    <row r="79" spans="1:15" ht="15">
      <c r="A79" s="24" t="s">
        <v>5</v>
      </c>
      <c r="B79" s="7" t="s">
        <v>42</v>
      </c>
      <c r="C79" s="2">
        <f aca="true" t="shared" si="64" ref="C79:N79">SUM(C187+C295+C403)</f>
        <v>26</v>
      </c>
      <c r="D79" s="2">
        <f t="shared" si="64"/>
        <v>25</v>
      </c>
      <c r="E79" s="2">
        <f t="shared" si="64"/>
        <v>25</v>
      </c>
      <c r="F79" s="2">
        <f t="shared" si="64"/>
        <v>25</v>
      </c>
      <c r="G79" s="2">
        <f t="shared" si="64"/>
        <v>26</v>
      </c>
      <c r="H79" s="2">
        <f t="shared" si="64"/>
        <v>26</v>
      </c>
      <c r="I79" s="2">
        <f t="shared" si="64"/>
        <v>24</v>
      </c>
      <c r="J79" s="2">
        <f t="shared" si="64"/>
        <v>25</v>
      </c>
      <c r="K79" s="2">
        <f t="shared" si="64"/>
        <v>25</v>
      </c>
      <c r="L79" s="2">
        <f t="shared" si="64"/>
        <v>25</v>
      </c>
      <c r="M79" s="2">
        <f t="shared" si="64"/>
        <v>25</v>
      </c>
      <c r="N79" s="2">
        <f t="shared" si="64"/>
        <v>25</v>
      </c>
      <c r="O79" s="8">
        <f>SUM(C79:N79)</f>
        <v>302</v>
      </c>
    </row>
    <row r="80" spans="1:15" ht="15">
      <c r="A80" s="24" t="s">
        <v>5</v>
      </c>
      <c r="B80" s="7" t="s">
        <v>43</v>
      </c>
      <c r="C80" s="3">
        <f aca="true" t="shared" si="65" ref="C80:N80">SUM(C188+C296+C404)</f>
        <v>6925753.25</v>
      </c>
      <c r="D80" s="3">
        <f t="shared" si="65"/>
        <v>6259432.36</v>
      </c>
      <c r="E80" s="3">
        <f t="shared" si="65"/>
        <v>5956023.7</v>
      </c>
      <c r="F80" s="3">
        <f t="shared" si="65"/>
        <v>5650150.69</v>
      </c>
      <c r="G80" s="3">
        <f t="shared" si="65"/>
        <v>5151447.75</v>
      </c>
      <c r="H80" s="3">
        <f t="shared" si="65"/>
        <v>5345280.6</v>
      </c>
      <c r="I80" s="3">
        <f t="shared" si="65"/>
        <v>5477230.7</v>
      </c>
      <c r="J80" s="3">
        <f t="shared" si="65"/>
        <v>5501909.25</v>
      </c>
      <c r="K80" s="3">
        <f t="shared" si="65"/>
        <v>6426690.75</v>
      </c>
      <c r="L80" s="3">
        <f t="shared" si="65"/>
        <v>5486168.25</v>
      </c>
      <c r="M80" s="3">
        <f t="shared" si="65"/>
        <v>5130205.8</v>
      </c>
      <c r="N80" s="3">
        <f t="shared" si="65"/>
        <v>5440084.859999999</v>
      </c>
      <c r="O80" s="10">
        <f>SUM(C80:N80)</f>
        <v>68750377.96000001</v>
      </c>
    </row>
    <row r="81" spans="1:15" ht="15">
      <c r="A81" s="24" t="s">
        <v>5</v>
      </c>
      <c r="B81" s="25" t="s">
        <v>0</v>
      </c>
      <c r="C81" s="3">
        <f aca="true" t="shared" si="66" ref="C81:N81">SUM(C189+C297+C405)</f>
        <v>1369442.25</v>
      </c>
      <c r="D81" s="3">
        <f t="shared" si="66"/>
        <v>1214492.8599999999</v>
      </c>
      <c r="E81" s="3">
        <f t="shared" si="66"/>
        <v>1237957.7</v>
      </c>
      <c r="F81" s="3">
        <f t="shared" si="66"/>
        <v>1249927.94</v>
      </c>
      <c r="G81" s="3">
        <f t="shared" si="66"/>
        <v>1197297.75</v>
      </c>
      <c r="H81" s="3">
        <f t="shared" si="66"/>
        <v>1140283.1</v>
      </c>
      <c r="I81" s="3">
        <f t="shared" si="66"/>
        <v>1267766.2</v>
      </c>
      <c r="J81" s="3">
        <f t="shared" si="66"/>
        <v>1256098.5</v>
      </c>
      <c r="K81" s="3">
        <f t="shared" si="66"/>
        <v>1404119.5</v>
      </c>
      <c r="L81" s="3">
        <f t="shared" si="66"/>
        <v>902624.75</v>
      </c>
      <c r="M81" s="3">
        <f t="shared" si="66"/>
        <v>1061543.8</v>
      </c>
      <c r="N81" s="3">
        <f t="shared" si="66"/>
        <v>1101100.1099999999</v>
      </c>
      <c r="O81" s="10">
        <f>SUM(C81:N81)</f>
        <v>14402654.459999999</v>
      </c>
    </row>
    <row r="82" spans="1:15" ht="15">
      <c r="A82" s="24" t="s">
        <v>5</v>
      </c>
      <c r="B82" s="25" t="s">
        <v>8</v>
      </c>
      <c r="C82" s="10">
        <f aca="true" t="shared" si="67" ref="C82:N82">C81/C79/C107</f>
        <v>1797.5197334972645</v>
      </c>
      <c r="D82" s="10">
        <f t="shared" si="67"/>
        <v>1599.748827678199</v>
      </c>
      <c r="E82" s="10">
        <f t="shared" si="67"/>
        <v>1650.6102666666666</v>
      </c>
      <c r="F82" s="10">
        <f t="shared" si="67"/>
        <v>1614.1119483454397</v>
      </c>
      <c r="G82" s="10">
        <f t="shared" si="67"/>
        <v>1537.5597149094644</v>
      </c>
      <c r="H82" s="10">
        <f t="shared" si="67"/>
        <v>1419.3217575304955</v>
      </c>
      <c r="I82" s="10">
        <f t="shared" si="67"/>
        <v>1703.9868279569894</v>
      </c>
      <c r="J82" s="10">
        <f t="shared" si="67"/>
        <v>1738.544636678201</v>
      </c>
      <c r="K82" s="10">
        <f t="shared" si="67"/>
        <v>1811.7670967741935</v>
      </c>
      <c r="L82" s="10">
        <f t="shared" si="67"/>
        <v>1203.4996666666666</v>
      </c>
      <c r="M82" s="10">
        <f t="shared" si="67"/>
        <v>1369.733935483871</v>
      </c>
      <c r="N82" s="10">
        <f t="shared" si="67"/>
        <v>1468.13348</v>
      </c>
      <c r="O82" s="10">
        <f>SUM(O81/O79/O107)</f>
        <v>1574.6654574368781</v>
      </c>
    </row>
    <row r="83" spans="1:15" ht="15">
      <c r="A83" s="24" t="s">
        <v>5</v>
      </c>
      <c r="B83" s="25" t="s">
        <v>9</v>
      </c>
      <c r="C83" s="4">
        <f>C81/C80</f>
        <v>0.19773188569777592</v>
      </c>
      <c r="D83" s="4">
        <f>D81/D80</f>
        <v>0.1940260378498602</v>
      </c>
      <c r="E83" s="4">
        <f>E81/E80</f>
        <v>0.20784969341206616</v>
      </c>
      <c r="F83" s="4">
        <f>F81/F80</f>
        <v>0.22122028394963036</v>
      </c>
      <c r="G83" s="4">
        <f aca="true" t="shared" si="68" ref="G83:N83">G81/G80</f>
        <v>0.23241966299667893</v>
      </c>
      <c r="H83" s="4">
        <f t="shared" si="68"/>
        <v>0.2133252087832396</v>
      </c>
      <c r="I83" s="4">
        <f t="shared" si="68"/>
        <v>0.2314611652198619</v>
      </c>
      <c r="J83" s="4">
        <f t="shared" si="68"/>
        <v>0.2283022934265955</v>
      </c>
      <c r="K83" s="4">
        <f t="shared" si="68"/>
        <v>0.21848250594600338</v>
      </c>
      <c r="L83" s="4">
        <f t="shared" si="68"/>
        <v>0.16452735477079108</v>
      </c>
      <c r="M83" s="4">
        <f t="shared" si="68"/>
        <v>0.20692031497060023</v>
      </c>
      <c r="N83" s="4">
        <f t="shared" si="68"/>
        <v>0.20240495108747256</v>
      </c>
      <c r="O83" s="14">
        <f>SUM(O81/O80)</f>
        <v>0.20949200407857652</v>
      </c>
    </row>
    <row r="84" spans="2:15" ht="15">
      <c r="B84" s="26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6"/>
    </row>
    <row r="85" spans="1:15" ht="15">
      <c r="A85" s="24" t="s">
        <v>5</v>
      </c>
      <c r="B85" s="25" t="s">
        <v>36</v>
      </c>
      <c r="C85" s="2">
        <f aca="true" t="shared" si="69" ref="C85:N85">SUM(C193+C301+C409)</f>
        <v>38</v>
      </c>
      <c r="D85" s="2">
        <f t="shared" si="69"/>
        <v>39</v>
      </c>
      <c r="E85" s="2">
        <f t="shared" si="69"/>
        <v>39</v>
      </c>
      <c r="F85" s="2">
        <f t="shared" si="69"/>
        <v>39</v>
      </c>
      <c r="G85" s="2">
        <f t="shared" si="69"/>
        <v>38</v>
      </c>
      <c r="H85" s="2">
        <f t="shared" si="69"/>
        <v>37</v>
      </c>
      <c r="I85" s="2">
        <f t="shared" si="69"/>
        <v>37</v>
      </c>
      <c r="J85" s="2">
        <f t="shared" si="69"/>
        <v>37</v>
      </c>
      <c r="K85" s="2">
        <f t="shared" si="69"/>
        <v>39</v>
      </c>
      <c r="L85" s="2">
        <f t="shared" si="69"/>
        <v>37</v>
      </c>
      <c r="M85" s="2">
        <f t="shared" si="69"/>
        <v>36</v>
      </c>
      <c r="N85" s="2">
        <f t="shared" si="69"/>
        <v>36</v>
      </c>
      <c r="O85" s="8">
        <f>SUM(C85:N85)</f>
        <v>452</v>
      </c>
    </row>
    <row r="86" spans="1:15" ht="15">
      <c r="A86" s="24" t="s">
        <v>5</v>
      </c>
      <c r="B86" s="29" t="s">
        <v>37</v>
      </c>
      <c r="C86" s="3">
        <f aca="true" t="shared" si="70" ref="C86:N86">SUM(C194+C302+C410)</f>
        <v>3969888.75</v>
      </c>
      <c r="D86" s="3">
        <f t="shared" si="70"/>
        <v>3518417</v>
      </c>
      <c r="E86" s="3">
        <f t="shared" si="70"/>
        <v>3536640.8</v>
      </c>
      <c r="F86" s="3">
        <f t="shared" si="70"/>
        <v>3263225.5</v>
      </c>
      <c r="G86" s="3">
        <f t="shared" si="70"/>
        <v>3192053.35</v>
      </c>
      <c r="H86" s="3">
        <f t="shared" si="70"/>
        <v>3053151.25</v>
      </c>
      <c r="I86" s="3">
        <f t="shared" si="70"/>
        <v>3177024.4</v>
      </c>
      <c r="J86" s="3">
        <f t="shared" si="70"/>
        <v>3378074.55</v>
      </c>
      <c r="K86" s="3">
        <f t="shared" si="70"/>
        <v>3767536.5</v>
      </c>
      <c r="L86" s="3">
        <f t="shared" si="70"/>
        <v>3230792.25</v>
      </c>
      <c r="M86" s="3">
        <f t="shared" si="70"/>
        <v>3408551.55</v>
      </c>
      <c r="N86" s="3">
        <f t="shared" si="70"/>
        <v>3345887.55</v>
      </c>
      <c r="O86" s="10">
        <f>SUM(C86:N86)</f>
        <v>40841243.449999996</v>
      </c>
    </row>
    <row r="87" spans="1:15" ht="15">
      <c r="A87" s="24" t="s">
        <v>5</v>
      </c>
      <c r="B87" s="29" t="s">
        <v>0</v>
      </c>
      <c r="C87" s="3">
        <f aca="true" t="shared" si="71" ref="C87:N87">SUM(C195+C303+C411)</f>
        <v>915712.78</v>
      </c>
      <c r="D87" s="3">
        <f t="shared" si="71"/>
        <v>896608.1200000001</v>
      </c>
      <c r="E87" s="3">
        <f t="shared" si="71"/>
        <v>806119.44</v>
      </c>
      <c r="F87" s="3">
        <f t="shared" si="71"/>
        <v>844813.71</v>
      </c>
      <c r="G87" s="3">
        <f t="shared" si="71"/>
        <v>787237.8300000001</v>
      </c>
      <c r="H87" s="3">
        <f t="shared" si="71"/>
        <v>765004.23</v>
      </c>
      <c r="I87" s="3">
        <f t="shared" si="71"/>
        <v>672191.8200000001</v>
      </c>
      <c r="J87" s="3">
        <f t="shared" si="71"/>
        <v>878382.05</v>
      </c>
      <c r="K87" s="3">
        <f t="shared" si="71"/>
        <v>961626.13</v>
      </c>
      <c r="L87" s="3">
        <f t="shared" si="71"/>
        <v>846494.66</v>
      </c>
      <c r="M87" s="3">
        <f t="shared" si="71"/>
        <v>866519.38</v>
      </c>
      <c r="N87" s="3">
        <f t="shared" si="71"/>
        <v>815339.38</v>
      </c>
      <c r="O87" s="10">
        <f>SUM(C87:N87)</f>
        <v>10056049.530000001</v>
      </c>
    </row>
    <row r="88" spans="1:15" ht="15">
      <c r="A88" s="24" t="s">
        <v>5</v>
      </c>
      <c r="B88" s="25" t="s">
        <v>8</v>
      </c>
      <c r="C88" s="10">
        <f>SUM(C87/C85/C107)</f>
        <v>822.3921780623235</v>
      </c>
      <c r="D88" s="10">
        <f>SUM(D87/D85/D107)</f>
        <v>757.0680249249153</v>
      </c>
      <c r="E88" s="10">
        <f>SUM(E87/E85/E107)</f>
        <v>688.9909743589743</v>
      </c>
      <c r="F88" s="10">
        <f>SUM(F87/F85/F107)</f>
        <v>699.3346246973365</v>
      </c>
      <c r="G88" s="10">
        <f aca="true" t="shared" si="72" ref="G88:N88">SUM(G87/G85/G107)</f>
        <v>691.7123539232055</v>
      </c>
      <c r="H88" s="10">
        <f t="shared" si="72"/>
        <v>669.1194174757283</v>
      </c>
      <c r="I88" s="10">
        <f t="shared" si="72"/>
        <v>586.0434350479512</v>
      </c>
      <c r="J88" s="10">
        <f t="shared" si="72"/>
        <v>821.4552043392875</v>
      </c>
      <c r="K88" s="10">
        <f t="shared" si="72"/>
        <v>795.3896856906534</v>
      </c>
      <c r="L88" s="10">
        <f t="shared" si="72"/>
        <v>762.6078018018018</v>
      </c>
      <c r="M88" s="10">
        <f t="shared" si="72"/>
        <v>776.4510573476703</v>
      </c>
      <c r="N88" s="10">
        <f t="shared" si="72"/>
        <v>754.9438703703704</v>
      </c>
      <c r="O88" s="10">
        <f>SUM(O87/O85/O107)</f>
        <v>734.5843491302955</v>
      </c>
    </row>
    <row r="89" spans="1:15" ht="15">
      <c r="A89" s="24" t="s">
        <v>5</v>
      </c>
      <c r="B89" s="25" t="s">
        <v>9</v>
      </c>
      <c r="C89" s="14">
        <f>SUM(C87/C86)</f>
        <v>0.2306645948201949</v>
      </c>
      <c r="D89" s="14">
        <f aca="true" t="shared" si="73" ref="D89:N89">SUM(D87/D86)</f>
        <v>0.2548328182816307</v>
      </c>
      <c r="E89" s="14">
        <f>SUM(E87/E86)</f>
        <v>0.22793364822347806</v>
      </c>
      <c r="F89" s="14">
        <f t="shared" si="73"/>
        <v>0.2588891604334423</v>
      </c>
      <c r="G89" s="14">
        <f t="shared" si="73"/>
        <v>0.24662427086314206</v>
      </c>
      <c r="H89" s="14">
        <f t="shared" si="73"/>
        <v>0.25056217899457156</v>
      </c>
      <c r="I89" s="14">
        <f t="shared" si="73"/>
        <v>0.21157905491692167</v>
      </c>
      <c r="J89" s="14">
        <f t="shared" si="73"/>
        <v>0.2600244716328123</v>
      </c>
      <c r="K89" s="14">
        <f t="shared" si="73"/>
        <v>0.25524003018948854</v>
      </c>
      <c r="L89" s="14">
        <f t="shared" si="73"/>
        <v>0.2620083850950181</v>
      </c>
      <c r="M89" s="14">
        <f t="shared" si="73"/>
        <v>0.25421923866752144</v>
      </c>
      <c r="N89" s="14">
        <f t="shared" si="73"/>
        <v>0.24368403534661529</v>
      </c>
      <c r="O89" s="14">
        <f>SUM(O87/O86)</f>
        <v>0.24622290313739217</v>
      </c>
    </row>
    <row r="90" spans="2:15" ht="15">
      <c r="B90" s="26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6"/>
    </row>
    <row r="91" spans="1:15" ht="15">
      <c r="A91" s="24" t="s">
        <v>5</v>
      </c>
      <c r="B91" s="29" t="s">
        <v>35</v>
      </c>
      <c r="C91" s="2">
        <f aca="true" t="shared" si="74" ref="C91:N91">SUM(C199+C307+C415)</f>
        <v>90</v>
      </c>
      <c r="D91" s="2">
        <f t="shared" si="74"/>
        <v>89</v>
      </c>
      <c r="E91" s="2">
        <f t="shared" si="74"/>
        <v>89</v>
      </c>
      <c r="F91" s="2">
        <f t="shared" si="74"/>
        <v>86</v>
      </c>
      <c r="G91" s="2">
        <f t="shared" si="74"/>
        <v>93</v>
      </c>
      <c r="H91" s="2">
        <f t="shared" si="74"/>
        <v>87</v>
      </c>
      <c r="I91" s="2">
        <f t="shared" si="74"/>
        <v>87</v>
      </c>
      <c r="J91" s="2">
        <f t="shared" si="74"/>
        <v>90</v>
      </c>
      <c r="K91" s="2">
        <f t="shared" si="74"/>
        <v>87</v>
      </c>
      <c r="L91" s="2">
        <f t="shared" si="74"/>
        <v>89</v>
      </c>
      <c r="M91" s="2">
        <f t="shared" si="74"/>
        <v>87</v>
      </c>
      <c r="N91" s="2">
        <f t="shared" si="74"/>
        <v>83</v>
      </c>
      <c r="O91" s="8">
        <f>SUM(C91:N91)</f>
        <v>1057</v>
      </c>
    </row>
    <row r="92" spans="1:15" ht="15">
      <c r="A92" s="24" t="s">
        <v>5</v>
      </c>
      <c r="B92" s="29" t="s">
        <v>0</v>
      </c>
      <c r="C92" s="3">
        <f aca="true" t="shared" si="75" ref="C92:N92">SUM(C200+C308+C416)</f>
        <v>1542347.5</v>
      </c>
      <c r="D92" s="3">
        <f t="shared" si="75"/>
        <v>1436179.5</v>
      </c>
      <c r="E92" s="3">
        <f t="shared" si="75"/>
        <v>1520882.5</v>
      </c>
      <c r="F92" s="3">
        <f t="shared" si="75"/>
        <v>1527791.05</v>
      </c>
      <c r="G92" s="3">
        <f t="shared" si="75"/>
        <v>1374792.5</v>
      </c>
      <c r="H92" s="3">
        <f t="shared" si="75"/>
        <v>1395015.5</v>
      </c>
      <c r="I92" s="3">
        <f t="shared" si="75"/>
        <v>1456445.5</v>
      </c>
      <c r="J92" s="3">
        <f t="shared" si="75"/>
        <v>1336654.5</v>
      </c>
      <c r="K92" s="3">
        <f t="shared" si="75"/>
        <v>1530566.5</v>
      </c>
      <c r="L92" s="3">
        <f t="shared" si="75"/>
        <v>1587161</v>
      </c>
      <c r="M92" s="3">
        <f t="shared" si="75"/>
        <v>1318829</v>
      </c>
      <c r="N92" s="3">
        <f t="shared" si="75"/>
        <v>1252774.5</v>
      </c>
      <c r="O92" s="10">
        <f>SUM(C92:N92)</f>
        <v>17279439.55</v>
      </c>
    </row>
    <row r="93" spans="1:15" ht="15">
      <c r="A93" s="24" t="s">
        <v>5</v>
      </c>
      <c r="B93" s="29" t="s">
        <v>8</v>
      </c>
      <c r="C93" s="6">
        <f aca="true" t="shared" si="76" ref="C93:N93">(C92/C91)/C107</f>
        <v>584.848010171574</v>
      </c>
      <c r="D93" s="6">
        <f t="shared" si="76"/>
        <v>531.3926706352365</v>
      </c>
      <c r="E93" s="6">
        <f t="shared" si="76"/>
        <v>569.6189138576779</v>
      </c>
      <c r="F93" s="6">
        <f t="shared" si="76"/>
        <v>573.5274321001558</v>
      </c>
      <c r="G93" s="6">
        <f t="shared" si="76"/>
        <v>493.57980146121673</v>
      </c>
      <c r="H93" s="6">
        <f t="shared" si="76"/>
        <v>518.9210653572891</v>
      </c>
      <c r="I93" s="6">
        <f t="shared" si="76"/>
        <v>540.0242862439748</v>
      </c>
      <c r="J93" s="6">
        <f t="shared" si="76"/>
        <v>513.9002306805075</v>
      </c>
      <c r="K93" s="6">
        <f t="shared" si="76"/>
        <v>567.5070448646645</v>
      </c>
      <c r="L93" s="6">
        <f t="shared" si="76"/>
        <v>594.4423220973783</v>
      </c>
      <c r="M93" s="6">
        <f t="shared" si="76"/>
        <v>488.998516870597</v>
      </c>
      <c r="N93" s="6">
        <f t="shared" si="76"/>
        <v>503.1222891566265</v>
      </c>
      <c r="O93" s="10">
        <f>SUM(O92/O91/O107)</f>
        <v>539.7682898131471</v>
      </c>
    </row>
    <row r="94" spans="2:15" ht="15">
      <c r="B94" s="13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30"/>
    </row>
    <row r="95" spans="1:45" s="31" customFormat="1" ht="15">
      <c r="A95" s="24" t="s">
        <v>5</v>
      </c>
      <c r="B95" s="25" t="s">
        <v>44</v>
      </c>
      <c r="C95" s="2">
        <f aca="true" t="shared" si="77" ref="C95:N95">SUM(C203+C311+C419)</f>
        <v>24</v>
      </c>
      <c r="D95" s="2">
        <f t="shared" si="77"/>
        <v>25</v>
      </c>
      <c r="E95" s="2">
        <f t="shared" si="77"/>
        <v>24</v>
      </c>
      <c r="F95" s="2">
        <f t="shared" si="77"/>
        <v>24</v>
      </c>
      <c r="G95" s="2">
        <f t="shared" si="77"/>
        <v>25</v>
      </c>
      <c r="H95" s="2">
        <f t="shared" si="77"/>
        <v>24</v>
      </c>
      <c r="I95" s="2">
        <f t="shared" si="77"/>
        <v>24</v>
      </c>
      <c r="J95" s="2">
        <f t="shared" si="77"/>
        <v>24</v>
      </c>
      <c r="K95" s="2">
        <f t="shared" si="77"/>
        <v>23</v>
      </c>
      <c r="L95" s="2">
        <f t="shared" si="77"/>
        <v>23</v>
      </c>
      <c r="M95" s="2">
        <f t="shared" si="77"/>
        <v>23</v>
      </c>
      <c r="N95" s="2">
        <f t="shared" si="77"/>
        <v>23</v>
      </c>
      <c r="O95" s="8">
        <f>SUM(C95:N95)</f>
        <v>286</v>
      </c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</row>
    <row r="96" spans="1:15" ht="15">
      <c r="A96" s="24" t="s">
        <v>5</v>
      </c>
      <c r="B96" s="29" t="s">
        <v>45</v>
      </c>
      <c r="C96" s="3">
        <f aca="true" t="shared" si="78" ref="C96:N96">SUM(C204+C312+C420)</f>
        <v>2851625.62</v>
      </c>
      <c r="D96" s="3">
        <f t="shared" si="78"/>
        <v>2326051</v>
      </c>
      <c r="E96" s="3">
        <f t="shared" si="78"/>
        <v>2401512.01</v>
      </c>
      <c r="F96" s="3">
        <f t="shared" si="78"/>
        <v>2404029</v>
      </c>
      <c r="G96" s="3">
        <f t="shared" si="78"/>
        <v>2077409.75</v>
      </c>
      <c r="H96" s="3">
        <f t="shared" si="78"/>
        <v>2362053</v>
      </c>
      <c r="I96" s="3">
        <f t="shared" si="78"/>
        <v>2296273.5</v>
      </c>
      <c r="J96" s="3">
        <f t="shared" si="78"/>
        <v>2435848.55</v>
      </c>
      <c r="K96" s="3">
        <f t="shared" si="78"/>
        <v>2846528.5</v>
      </c>
      <c r="L96" s="3">
        <f t="shared" si="78"/>
        <v>2282922</v>
      </c>
      <c r="M96" s="3">
        <f t="shared" si="78"/>
        <v>2262776.5</v>
      </c>
      <c r="N96" s="3">
        <f t="shared" si="78"/>
        <v>2221862</v>
      </c>
      <c r="O96" s="10">
        <f>SUM(C96:N96)</f>
        <v>28768891.43</v>
      </c>
    </row>
    <row r="97" spans="1:15" ht="15">
      <c r="A97" s="24" t="s">
        <v>5</v>
      </c>
      <c r="B97" s="29" t="s">
        <v>0</v>
      </c>
      <c r="C97" s="3">
        <f aca="true" t="shared" si="79" ref="C97:N97">SUM(C205+C313+C421)</f>
        <v>724696.62</v>
      </c>
      <c r="D97" s="3">
        <f t="shared" si="79"/>
        <v>540559.5</v>
      </c>
      <c r="E97" s="3">
        <f t="shared" si="79"/>
        <v>592730.51</v>
      </c>
      <c r="F97" s="3">
        <f t="shared" si="79"/>
        <v>653175.25</v>
      </c>
      <c r="G97" s="3">
        <f t="shared" si="79"/>
        <v>489583</v>
      </c>
      <c r="H97" s="3">
        <f t="shared" si="79"/>
        <v>512951.75</v>
      </c>
      <c r="I97" s="3">
        <f t="shared" si="79"/>
        <v>593077.5</v>
      </c>
      <c r="J97" s="3">
        <f t="shared" si="79"/>
        <v>624000.05</v>
      </c>
      <c r="K97" s="3">
        <f t="shared" si="79"/>
        <v>593383.25</v>
      </c>
      <c r="L97" s="3">
        <f t="shared" si="79"/>
        <v>461509.25</v>
      </c>
      <c r="M97" s="3">
        <f t="shared" si="79"/>
        <v>562998</v>
      </c>
      <c r="N97" s="3">
        <f t="shared" si="79"/>
        <v>502586.75</v>
      </c>
      <c r="O97" s="10">
        <f>SUM(C97:N97)</f>
        <v>6851251.43</v>
      </c>
    </row>
    <row r="98" spans="1:15" ht="15">
      <c r="A98" s="24" t="s">
        <v>5</v>
      </c>
      <c r="B98" s="25" t="s">
        <v>8</v>
      </c>
      <c r="C98" s="3">
        <f aca="true" t="shared" si="80" ref="C98:N98">(C97/C95)/C107</f>
        <v>1030.50068852447</v>
      </c>
      <c r="D98" s="3">
        <f t="shared" si="80"/>
        <v>712.0333555648186</v>
      </c>
      <c r="E98" s="3">
        <f t="shared" si="80"/>
        <v>823.2368194444444</v>
      </c>
      <c r="F98" s="3">
        <f t="shared" si="80"/>
        <v>878.6322975517891</v>
      </c>
      <c r="G98" s="3">
        <f t="shared" si="80"/>
        <v>653.8671118530884</v>
      </c>
      <c r="H98" s="3">
        <f t="shared" si="80"/>
        <v>691.6825107874865</v>
      </c>
      <c r="I98" s="3">
        <f t="shared" si="80"/>
        <v>797.1471774193549</v>
      </c>
      <c r="J98" s="3">
        <f t="shared" si="80"/>
        <v>899.6540513264131</v>
      </c>
      <c r="K98" s="3">
        <f t="shared" si="80"/>
        <v>832.234572230014</v>
      </c>
      <c r="L98" s="3">
        <f t="shared" si="80"/>
        <v>668.8539855072464</v>
      </c>
      <c r="M98" s="3">
        <f t="shared" si="80"/>
        <v>789.6185133239832</v>
      </c>
      <c r="N98" s="3">
        <f t="shared" si="80"/>
        <v>728.3865942028986</v>
      </c>
      <c r="O98" s="10">
        <f>SUM(O97/O95/O107)</f>
        <v>790.9637402157291</v>
      </c>
    </row>
    <row r="99" spans="1:15" ht="15">
      <c r="A99" s="24" t="s">
        <v>5</v>
      </c>
      <c r="B99" s="25" t="s">
        <v>9</v>
      </c>
      <c r="C99" s="4">
        <f>C97/C96</f>
        <v>0.2541345592202948</v>
      </c>
      <c r="D99" s="4">
        <f aca="true" t="shared" si="81" ref="D99:N99">D97/D96</f>
        <v>0.2323936577486908</v>
      </c>
      <c r="E99" s="4">
        <f>E97/E96</f>
        <v>0.2468155510078003</v>
      </c>
      <c r="F99" s="4">
        <f t="shared" si="81"/>
        <v>0.2717002373931429</v>
      </c>
      <c r="G99" s="4">
        <f t="shared" si="81"/>
        <v>0.2356699250111828</v>
      </c>
      <c r="H99" s="4">
        <f t="shared" si="81"/>
        <v>0.21716352257972196</v>
      </c>
      <c r="I99" s="4">
        <f t="shared" si="81"/>
        <v>0.2582782495203642</v>
      </c>
      <c r="J99" s="4">
        <f t="shared" si="81"/>
        <v>0.25617358271309604</v>
      </c>
      <c r="K99" s="4">
        <f t="shared" si="81"/>
        <v>0.20845856628521373</v>
      </c>
      <c r="L99" s="4">
        <f t="shared" si="81"/>
        <v>0.20215725723436895</v>
      </c>
      <c r="M99" s="4">
        <f t="shared" si="81"/>
        <v>0.2488084881560331</v>
      </c>
      <c r="N99" s="4">
        <f t="shared" si="81"/>
        <v>0.2262007046342212</v>
      </c>
      <c r="O99" s="14">
        <f>SUM(O97/O96)</f>
        <v>0.23814791218738315</v>
      </c>
    </row>
    <row r="100" spans="2:15" ht="15">
      <c r="B100" s="13"/>
      <c r="O100" s="28"/>
    </row>
    <row r="101" spans="1:15" ht="15">
      <c r="A101" s="24" t="s">
        <v>5</v>
      </c>
      <c r="B101" s="26" t="s">
        <v>19</v>
      </c>
      <c r="C101" s="15">
        <f>SUM(C3+C69)</f>
        <v>14814</v>
      </c>
      <c r="D101" s="15">
        <f aca="true" t="shared" si="82" ref="D101:N101">SUM(D3+D69)</f>
        <v>14897</v>
      </c>
      <c r="E101" s="15">
        <f>SUM(E3+E69)</f>
        <v>14989</v>
      </c>
      <c r="F101" s="15">
        <f t="shared" si="82"/>
        <v>14881</v>
      </c>
      <c r="G101" s="15">
        <f t="shared" si="82"/>
        <v>14958</v>
      </c>
      <c r="H101" s="15">
        <f t="shared" si="82"/>
        <v>14885</v>
      </c>
      <c r="I101" s="15">
        <f t="shared" si="82"/>
        <v>14868</v>
      </c>
      <c r="J101" s="15">
        <f t="shared" si="82"/>
        <v>14879</v>
      </c>
      <c r="K101" s="15">
        <f t="shared" si="82"/>
        <v>14847</v>
      </c>
      <c r="L101" s="15">
        <f t="shared" si="82"/>
        <v>14810</v>
      </c>
      <c r="M101" s="15">
        <f t="shared" si="82"/>
        <v>14732</v>
      </c>
      <c r="N101" s="15">
        <f t="shared" si="82"/>
        <v>14822</v>
      </c>
      <c r="O101" s="8">
        <f>SUM(C101:N101)</f>
        <v>178382</v>
      </c>
    </row>
    <row r="102" spans="1:15" ht="15">
      <c r="A102" s="24" t="s">
        <v>5</v>
      </c>
      <c r="B102" s="7" t="s">
        <v>20</v>
      </c>
      <c r="C102" s="3">
        <f aca="true" t="shared" si="83" ref="C102:N102">SUM(C210+C318+C426)</f>
        <v>71278059.12</v>
      </c>
      <c r="D102" s="3">
        <f t="shared" si="83"/>
        <v>64617225.050000004</v>
      </c>
      <c r="E102" s="3">
        <f t="shared" si="83"/>
        <v>64983654.88</v>
      </c>
      <c r="F102" s="3">
        <f t="shared" si="83"/>
        <v>62394800.73</v>
      </c>
      <c r="G102" s="3">
        <f t="shared" si="83"/>
        <v>58573499.26</v>
      </c>
      <c r="H102" s="3">
        <f t="shared" si="83"/>
        <v>56429617</v>
      </c>
      <c r="I102" s="3">
        <f t="shared" si="83"/>
        <v>58922839.81</v>
      </c>
      <c r="J102" s="3">
        <f t="shared" si="83"/>
        <v>60536760.86</v>
      </c>
      <c r="K102" s="3">
        <f t="shared" si="83"/>
        <v>71313502.5</v>
      </c>
      <c r="L102" s="3">
        <f t="shared" si="83"/>
        <v>62132362.35</v>
      </c>
      <c r="M102" s="3">
        <f t="shared" si="83"/>
        <v>65301551.73</v>
      </c>
      <c r="N102" s="3">
        <f t="shared" si="83"/>
        <v>63153569.50000001</v>
      </c>
      <c r="O102" s="10">
        <f>SUM(C102:N102)</f>
        <v>759637442.7900001</v>
      </c>
    </row>
    <row r="103" spans="1:15" ht="15">
      <c r="A103" s="24" t="s">
        <v>5</v>
      </c>
      <c r="B103" s="7" t="s">
        <v>8</v>
      </c>
      <c r="C103" s="10">
        <f aca="true" t="shared" si="84" ref="C103:O103">SUM(C102/C101/C107)</f>
        <v>164.20516646104295</v>
      </c>
      <c r="D103" s="10">
        <f t="shared" si="84"/>
        <v>142.83884476797644</v>
      </c>
      <c r="E103" s="10">
        <f t="shared" si="84"/>
        <v>144.51409896146063</v>
      </c>
      <c r="F103" s="10">
        <f t="shared" si="84"/>
        <v>135.36455824765088</v>
      </c>
      <c r="G103" s="10">
        <f t="shared" si="84"/>
        <v>130.7467235694558</v>
      </c>
      <c r="H103" s="10">
        <f t="shared" si="84"/>
        <v>122.68734950695352</v>
      </c>
      <c r="I103" s="10">
        <f t="shared" si="84"/>
        <v>127.84078343183455</v>
      </c>
      <c r="J103" s="10">
        <f t="shared" si="84"/>
        <v>140.78214984961738</v>
      </c>
      <c r="K103" s="10">
        <f t="shared" si="84"/>
        <v>154.9427873992139</v>
      </c>
      <c r="L103" s="10">
        <f t="shared" si="84"/>
        <v>139.84326434841324</v>
      </c>
      <c r="M103" s="10">
        <f t="shared" si="84"/>
        <v>142.98816648857434</v>
      </c>
      <c r="N103" s="10">
        <f t="shared" si="84"/>
        <v>142.0266484505015</v>
      </c>
      <c r="O103" s="10">
        <f t="shared" si="84"/>
        <v>140.60735426759248</v>
      </c>
    </row>
    <row r="104" spans="2:15" ht="15">
      <c r="B104" s="7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</row>
    <row r="105" spans="1:15" ht="15">
      <c r="A105" s="24" t="s">
        <v>5</v>
      </c>
      <c r="B105" s="7" t="s">
        <v>21</v>
      </c>
      <c r="C105" s="10">
        <f aca="true" t="shared" si="85" ref="C105:N105">+C213+C321+C429</f>
        <v>2082787.69</v>
      </c>
      <c r="D105" s="10">
        <f t="shared" si="85"/>
        <v>5564123.8100000005</v>
      </c>
      <c r="E105" s="10">
        <f t="shared" si="85"/>
        <v>7289415.830000001</v>
      </c>
      <c r="F105" s="10">
        <f t="shared" si="85"/>
        <v>7915060.390000001</v>
      </c>
      <c r="G105" s="10">
        <f t="shared" si="85"/>
        <v>8103238.600000001</v>
      </c>
      <c r="H105" s="10">
        <f t="shared" si="85"/>
        <v>8339462.030000001</v>
      </c>
      <c r="I105" s="10">
        <f t="shared" si="85"/>
        <v>9035780.25</v>
      </c>
      <c r="J105" s="10">
        <f t="shared" si="85"/>
        <v>9637192.760000002</v>
      </c>
      <c r="K105" s="10">
        <f t="shared" si="85"/>
        <v>11833924.31</v>
      </c>
      <c r="L105" s="10">
        <f t="shared" si="85"/>
        <v>10333263.1</v>
      </c>
      <c r="M105" s="10">
        <f t="shared" si="85"/>
        <v>11081124.97</v>
      </c>
      <c r="N105" s="10">
        <f t="shared" si="85"/>
        <v>10900264.5</v>
      </c>
      <c r="O105" s="10">
        <f>SUM(C105:N105)</f>
        <v>102115638.24000001</v>
      </c>
    </row>
    <row r="106" spans="1:15" ht="15">
      <c r="A106" s="24" t="s">
        <v>5</v>
      </c>
      <c r="B106" s="7" t="s">
        <v>46</v>
      </c>
      <c r="C106" s="8">
        <f aca="true" t="shared" si="86" ref="C106:N106">IF(AND(C214="",C322="",C430=""),"",C214+C322+C430)</f>
        <v>39</v>
      </c>
      <c r="D106" s="8">
        <f t="shared" si="86"/>
        <v>40</v>
      </c>
      <c r="E106" s="8">
        <f t="shared" si="86"/>
        <v>40</v>
      </c>
      <c r="F106" s="8">
        <f t="shared" si="86"/>
        <v>40</v>
      </c>
      <c r="G106" s="8">
        <f t="shared" si="86"/>
        <v>40</v>
      </c>
      <c r="H106" s="8">
        <f t="shared" si="86"/>
        <v>40</v>
      </c>
      <c r="I106" s="8">
        <f t="shared" si="86"/>
        <v>40</v>
      </c>
      <c r="J106" s="8">
        <f t="shared" si="86"/>
        <v>40</v>
      </c>
      <c r="K106" s="8">
        <f t="shared" si="86"/>
        <v>40</v>
      </c>
      <c r="L106" s="8">
        <f t="shared" si="86"/>
        <v>40</v>
      </c>
      <c r="M106" s="8">
        <v>41</v>
      </c>
      <c r="N106" s="8">
        <f t="shared" si="86"/>
        <v>40</v>
      </c>
      <c r="O106" s="8">
        <f>AVERAGE(C106:N106)</f>
        <v>40</v>
      </c>
    </row>
    <row r="107" spans="1:15" ht="15">
      <c r="A107" s="24" t="s">
        <v>5</v>
      </c>
      <c r="B107" s="7" t="s">
        <v>22</v>
      </c>
      <c r="C107" s="18">
        <f aca="true" t="shared" si="87" ref="C107:N107">IF(AND(C214="",C215="",C322="",C323="",C430="",C431=""),"",((C430*C431)+(C322*C323)+(C214*C215))/C106)</f>
        <v>29.301962469560237</v>
      </c>
      <c r="D107" s="18">
        <f t="shared" si="87"/>
        <v>30.36708860759494</v>
      </c>
      <c r="E107" s="18">
        <f t="shared" si="87"/>
        <v>30</v>
      </c>
      <c r="F107" s="18">
        <f t="shared" si="87"/>
        <v>30.975</v>
      </c>
      <c r="G107" s="18">
        <f t="shared" si="87"/>
        <v>29.95</v>
      </c>
      <c r="H107" s="18">
        <f t="shared" si="87"/>
        <v>30.9</v>
      </c>
      <c r="I107" s="18">
        <f t="shared" si="87"/>
        <v>31</v>
      </c>
      <c r="J107" s="18">
        <f t="shared" si="87"/>
        <v>28.9</v>
      </c>
      <c r="K107" s="18">
        <f t="shared" si="87"/>
        <v>31</v>
      </c>
      <c r="L107" s="18">
        <f t="shared" si="87"/>
        <v>30</v>
      </c>
      <c r="M107" s="18">
        <f t="shared" si="87"/>
        <v>31</v>
      </c>
      <c r="N107" s="18">
        <f t="shared" si="87"/>
        <v>30</v>
      </c>
      <c r="O107" s="36">
        <f>(((C106*C107)+(D106*D107)+(E106*E107)+(F106*F107)+(G106*G107)+(H106*H107)+(I106*I107)+(J106*J107)+(K106*K107)+(L106*L107)+(M106*M107)+(N106*N107))/$O$106)/(COUNT(C107:N107))</f>
        <v>30.28637516795135</v>
      </c>
    </row>
    <row r="108" spans="1:15" ht="15">
      <c r="A108" s="24"/>
      <c r="B108" s="7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0"/>
    </row>
    <row r="109" spans="1:14" ht="20.25">
      <c r="A109" s="19"/>
      <c r="B109" s="20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2:15" ht="15">
      <c r="B110" s="24"/>
      <c r="C110" s="12" t="s">
        <v>31</v>
      </c>
      <c r="D110" s="12" t="s">
        <v>32</v>
      </c>
      <c r="E110" s="12" t="s">
        <v>47</v>
      </c>
      <c r="F110" s="12" t="s">
        <v>1</v>
      </c>
      <c r="G110" s="12" t="s">
        <v>2</v>
      </c>
      <c r="H110" s="12" t="s">
        <v>3</v>
      </c>
      <c r="I110" s="12" t="s">
        <v>4</v>
      </c>
      <c r="J110" s="12" t="s">
        <v>27</v>
      </c>
      <c r="K110" s="12" t="s">
        <v>28</v>
      </c>
      <c r="L110" s="12" t="s">
        <v>29</v>
      </c>
      <c r="M110" s="12" t="s">
        <v>30</v>
      </c>
      <c r="N110" s="12" t="s">
        <v>40</v>
      </c>
      <c r="O110" s="23" t="s">
        <v>26</v>
      </c>
    </row>
    <row r="111" spans="1:15" ht="15">
      <c r="A111" s="24" t="s">
        <v>23</v>
      </c>
      <c r="B111" s="25" t="s">
        <v>6</v>
      </c>
      <c r="C111" s="11">
        <f>SUM(C117+C123+C129+C135+C141+C147+C153+C159+C165+C171)</f>
        <v>3927</v>
      </c>
      <c r="D111" s="11">
        <f aca="true" t="shared" si="88" ref="D111:N111">SUM(D117+D123+D129+D135+D141+D147+D153+D159+D165+D171)</f>
        <v>3922</v>
      </c>
      <c r="E111" s="11">
        <f>SUM(E117+E123+E129+E135+E141+E147+E153+E159+E165+E171)</f>
        <v>3914</v>
      </c>
      <c r="F111" s="11">
        <f t="shared" si="88"/>
        <v>3874</v>
      </c>
      <c r="G111" s="11">
        <f t="shared" si="88"/>
        <v>3868</v>
      </c>
      <c r="H111" s="11">
        <f t="shared" si="88"/>
        <v>3872</v>
      </c>
      <c r="I111" s="11">
        <f t="shared" si="88"/>
        <v>3869</v>
      </c>
      <c r="J111" s="11">
        <f t="shared" si="88"/>
        <v>3869</v>
      </c>
      <c r="K111" s="11">
        <f t="shared" si="88"/>
        <v>3868</v>
      </c>
      <c r="L111" s="11">
        <f t="shared" si="88"/>
        <v>3871</v>
      </c>
      <c r="M111" s="11">
        <f t="shared" si="88"/>
        <v>3863</v>
      </c>
      <c r="N111" s="11">
        <f t="shared" si="88"/>
        <v>3865</v>
      </c>
      <c r="O111" s="27">
        <f>SUM(C111:N111)</f>
        <v>46582</v>
      </c>
    </row>
    <row r="112" spans="1:15" ht="15">
      <c r="A112" s="24" t="s">
        <v>23</v>
      </c>
      <c r="B112" s="25" t="s">
        <v>7</v>
      </c>
      <c r="C112" s="1">
        <f>SUM(C118+C124+C130+C136+C142+C148+C154+C160+C166+C172)</f>
        <v>191477691.87</v>
      </c>
      <c r="D112" s="1">
        <f aca="true" t="shared" si="89" ref="D112:N112">SUM(D118+D124+D130+D136+D142+D148+D154+D160+D166+D172)</f>
        <v>181267475.02</v>
      </c>
      <c r="E112" s="1">
        <f>SUM(E118+E124+E130+E136+E142+E148+E154+E160+E166+E172)</f>
        <v>166835293.59</v>
      </c>
      <c r="F112" s="1">
        <f t="shared" si="89"/>
        <v>158844774.28</v>
      </c>
      <c r="G112" s="1">
        <f t="shared" si="89"/>
        <v>143075563.07999998</v>
      </c>
      <c r="H112" s="1">
        <f t="shared" si="89"/>
        <v>128571251.22</v>
      </c>
      <c r="I112" s="1">
        <f t="shared" si="89"/>
        <v>152985762.74</v>
      </c>
      <c r="J112" s="1">
        <f t="shared" si="89"/>
        <v>149411780.71</v>
      </c>
      <c r="K112" s="1">
        <f t="shared" si="89"/>
        <v>167388593.43</v>
      </c>
      <c r="L112" s="1">
        <f t="shared" si="89"/>
        <v>159186978.56</v>
      </c>
      <c r="M112" s="1">
        <f t="shared" si="89"/>
        <v>168210954.77</v>
      </c>
      <c r="N112" s="1">
        <f t="shared" si="89"/>
        <v>147486664.82</v>
      </c>
      <c r="O112" s="28">
        <f>SUM(C112:N112)</f>
        <v>1914742784.09</v>
      </c>
    </row>
    <row r="113" spans="1:15" ht="15">
      <c r="A113" s="24" t="s">
        <v>23</v>
      </c>
      <c r="B113" s="25" t="s">
        <v>0</v>
      </c>
      <c r="C113" s="1">
        <f>SUM(C119+C125+C131+C137+C143+C149+C155+C161+C167+C173)</f>
        <v>12433841.37</v>
      </c>
      <c r="D113" s="1">
        <f aca="true" t="shared" si="90" ref="D113:N113">SUM(D119+D125+D131+D137+D143+D149+D155+D161+D167+D173)</f>
        <v>11464101.16</v>
      </c>
      <c r="E113" s="1">
        <f>SUM(E119+E125+E131+E137+E143+E149+E155+E161+E167+E173)</f>
        <v>10982638.28</v>
      </c>
      <c r="F113" s="1">
        <f t="shared" si="90"/>
        <v>9810923.66</v>
      </c>
      <c r="G113" s="1">
        <f t="shared" si="90"/>
        <v>9061801.27</v>
      </c>
      <c r="H113" s="1">
        <f t="shared" si="90"/>
        <v>8172488.9</v>
      </c>
      <c r="I113" s="1">
        <f t="shared" si="90"/>
        <v>9378664.58</v>
      </c>
      <c r="J113" s="1">
        <f t="shared" si="90"/>
        <v>9464929.79</v>
      </c>
      <c r="K113" s="1">
        <f t="shared" si="90"/>
        <v>10597467.780000001</v>
      </c>
      <c r="L113" s="1">
        <f t="shared" si="90"/>
        <v>9790201.709999999</v>
      </c>
      <c r="M113" s="1">
        <f t="shared" si="90"/>
        <v>10866949.35</v>
      </c>
      <c r="N113" s="1">
        <f t="shared" si="90"/>
        <v>9420067.36</v>
      </c>
      <c r="O113" s="28">
        <f>SUM(C113:N113)</f>
        <v>121444075.20999998</v>
      </c>
    </row>
    <row r="114" spans="1:15" ht="15">
      <c r="A114" s="24" t="s">
        <v>23</v>
      </c>
      <c r="B114" s="25" t="s">
        <v>8</v>
      </c>
      <c r="C114" s="10">
        <f aca="true" t="shared" si="91" ref="C114:N114">SUM(C113/C111/C215)</f>
        <v>103.32731984592947</v>
      </c>
      <c r="D114" s="10">
        <f t="shared" si="91"/>
        <v>94.29110526229212</v>
      </c>
      <c r="E114" s="10">
        <f t="shared" si="91"/>
        <v>93.53294396184636</v>
      </c>
      <c r="F114" s="10">
        <f t="shared" si="91"/>
        <v>81.88237282719761</v>
      </c>
      <c r="G114" s="10">
        <f t="shared" si="91"/>
        <v>78.09204817304378</v>
      </c>
      <c r="H114" s="10">
        <f t="shared" si="91"/>
        <v>68.71927529790506</v>
      </c>
      <c r="I114" s="10">
        <f t="shared" si="91"/>
        <v>78.19528743778086</v>
      </c>
      <c r="J114" s="10">
        <f t="shared" si="91"/>
        <v>84.77451963948009</v>
      </c>
      <c r="K114" s="10">
        <f t="shared" si="91"/>
        <v>88.37998949194383</v>
      </c>
      <c r="L114" s="10">
        <f t="shared" si="91"/>
        <v>84.30381219323172</v>
      </c>
      <c r="M114" s="10">
        <f t="shared" si="91"/>
        <v>90.74469407864521</v>
      </c>
      <c r="N114" s="10">
        <f t="shared" si="91"/>
        <v>81.24249555843035</v>
      </c>
      <c r="O114" s="10">
        <f>SUM(O113/O111/O215)</f>
        <v>85.66992394357908</v>
      </c>
    </row>
    <row r="115" spans="1:15" ht="15">
      <c r="A115" s="24" t="s">
        <v>23</v>
      </c>
      <c r="B115" s="25" t="s">
        <v>9</v>
      </c>
      <c r="C115" s="14">
        <f>SUM(C113/C112)</f>
        <v>0.06493624008399741</v>
      </c>
      <c r="D115" s="14">
        <f aca="true" t="shared" si="92" ref="D115:N115">SUM(D113/D112)</f>
        <v>0.06324411568448844</v>
      </c>
      <c r="E115" s="14">
        <f>SUM(E113/E112)</f>
        <v>0.06582922620072214</v>
      </c>
      <c r="F115" s="14">
        <f t="shared" si="92"/>
        <v>0.06176422047543106</v>
      </c>
      <c r="G115" s="14">
        <f t="shared" si="92"/>
        <v>0.06333577219565538</v>
      </c>
      <c r="H115" s="14">
        <f t="shared" si="92"/>
        <v>0.06356389023558574</v>
      </c>
      <c r="I115" s="14">
        <f t="shared" si="92"/>
        <v>0.06130416590424223</v>
      </c>
      <c r="J115" s="14">
        <f t="shared" si="92"/>
        <v>0.06334794850193844</v>
      </c>
      <c r="K115" s="14">
        <f t="shared" si="92"/>
        <v>0.06331057309727464</v>
      </c>
      <c r="L115" s="14">
        <f t="shared" si="92"/>
        <v>0.061501272268384206</v>
      </c>
      <c r="M115" s="14">
        <f t="shared" si="92"/>
        <v>0.06460310129538657</v>
      </c>
      <c r="N115" s="14">
        <f t="shared" si="92"/>
        <v>0.06387063787425605</v>
      </c>
      <c r="O115" s="14">
        <f>SUM(O113/O112)</f>
        <v>0.06342579077414696</v>
      </c>
    </row>
    <row r="116" spans="2:15" ht="15">
      <c r="B116" s="2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</row>
    <row r="117" spans="1:15" ht="15">
      <c r="A117" s="24" t="s">
        <v>23</v>
      </c>
      <c r="B117" s="7" t="s">
        <v>33</v>
      </c>
      <c r="C117" s="33">
        <v>1990</v>
      </c>
      <c r="D117" s="33">
        <v>2016</v>
      </c>
      <c r="E117" s="33">
        <v>2007</v>
      </c>
      <c r="F117" s="33">
        <v>1981</v>
      </c>
      <c r="G117" s="33">
        <v>1982</v>
      </c>
      <c r="H117" s="33">
        <v>1986</v>
      </c>
      <c r="I117" s="33">
        <v>1979</v>
      </c>
      <c r="J117" s="33">
        <v>1974</v>
      </c>
      <c r="K117" s="33">
        <v>1980</v>
      </c>
      <c r="L117" s="33">
        <v>1986</v>
      </c>
      <c r="M117" s="33">
        <v>1988</v>
      </c>
      <c r="N117" s="33">
        <v>1995</v>
      </c>
      <c r="O117" s="27">
        <f>SUM(C117:N117)</f>
        <v>23864</v>
      </c>
    </row>
    <row r="118" spans="1:15" ht="15">
      <c r="A118" s="24" t="s">
        <v>23</v>
      </c>
      <c r="B118" s="25" t="s">
        <v>7</v>
      </c>
      <c r="C118" s="34">
        <v>78949444.53</v>
      </c>
      <c r="D118" s="34">
        <v>74893710.24</v>
      </c>
      <c r="E118" s="34">
        <v>70196995.21000001</v>
      </c>
      <c r="F118" s="34">
        <v>66194791.97</v>
      </c>
      <c r="G118" s="34">
        <v>60458871.84</v>
      </c>
      <c r="H118" s="34">
        <v>54139030.5</v>
      </c>
      <c r="I118" s="34">
        <v>64699792.160000004</v>
      </c>
      <c r="J118" s="34">
        <v>64572662.42</v>
      </c>
      <c r="K118" s="34">
        <v>71084355.67</v>
      </c>
      <c r="L118" s="34">
        <v>66845211.9</v>
      </c>
      <c r="M118" s="34">
        <v>72484814.98</v>
      </c>
      <c r="N118" s="34">
        <v>63993412.65</v>
      </c>
      <c r="O118" s="28">
        <f>SUM(C118:N118)</f>
        <v>808513094.0699999</v>
      </c>
    </row>
    <row r="119" spans="1:15" ht="15">
      <c r="A119" s="24" t="s">
        <v>23</v>
      </c>
      <c r="B119" s="25" t="s">
        <v>0</v>
      </c>
      <c r="C119" s="34">
        <v>6754925.21</v>
      </c>
      <c r="D119" s="34">
        <v>6339602.92</v>
      </c>
      <c r="E119" s="34">
        <v>5995336.49</v>
      </c>
      <c r="F119" s="34">
        <v>5445941.72</v>
      </c>
      <c r="G119" s="34">
        <v>4936778.11</v>
      </c>
      <c r="H119" s="34">
        <v>4636699.62</v>
      </c>
      <c r="I119" s="34">
        <v>5251218.3</v>
      </c>
      <c r="J119" s="34">
        <v>5425354.42</v>
      </c>
      <c r="K119" s="34">
        <v>5898707.5600000005</v>
      </c>
      <c r="L119" s="34">
        <v>5369851.0200000005</v>
      </c>
      <c r="M119" s="34">
        <v>5936041.15</v>
      </c>
      <c r="N119" s="34">
        <v>5265899.03</v>
      </c>
      <c r="O119" s="28">
        <f>SUM(C119:N119)</f>
        <v>67256355.55</v>
      </c>
    </row>
    <row r="120" spans="1:15" ht="15">
      <c r="A120" s="24" t="s">
        <v>23</v>
      </c>
      <c r="B120" s="25" t="s">
        <v>8</v>
      </c>
      <c r="C120" s="34">
        <v>110.77409534853756</v>
      </c>
      <c r="D120" s="34">
        <v>101.4401388888889</v>
      </c>
      <c r="E120" s="34">
        <v>99.57376665005813</v>
      </c>
      <c r="F120" s="34">
        <v>88.88503611095244</v>
      </c>
      <c r="G120" s="34">
        <v>83.02687706020853</v>
      </c>
      <c r="H120" s="34">
        <v>76.01324935010187</v>
      </c>
      <c r="I120" s="34">
        <v>85.5958255228284</v>
      </c>
      <c r="J120" s="34">
        <v>95.24180921283617</v>
      </c>
      <c r="K120" s="34">
        <v>96.10145910720105</v>
      </c>
      <c r="L120" s="34">
        <v>90.12841591137965</v>
      </c>
      <c r="M120" s="34">
        <v>96.32052232751346</v>
      </c>
      <c r="N120" s="34">
        <v>87.9849461988304</v>
      </c>
      <c r="O120" s="10">
        <f>SUM(O119/O117/O215)</f>
        <v>92.61050880739445</v>
      </c>
    </row>
    <row r="121" spans="1:15" ht="15">
      <c r="A121" s="24" t="s">
        <v>23</v>
      </c>
      <c r="B121" s="25" t="s">
        <v>9</v>
      </c>
      <c r="C121" s="40">
        <v>8.556013598592447</v>
      </c>
      <c r="D121" s="40">
        <v>8.464800181062575</v>
      </c>
      <c r="E121" s="40">
        <v>8.540730941637124</v>
      </c>
      <c r="F121" s="40">
        <v>8.227145305431497</v>
      </c>
      <c r="G121" s="40">
        <v>8.165514770214077</v>
      </c>
      <c r="H121" s="40">
        <v>8.564430462049001</v>
      </c>
      <c r="I121" s="40">
        <v>8.116283104919328</v>
      </c>
      <c r="J121" s="40">
        <v>8.401937006580066</v>
      </c>
      <c r="K121" s="40">
        <v>8.298179683000846</v>
      </c>
      <c r="L121" s="40">
        <v>8.033262020372172</v>
      </c>
      <c r="M121" s="40">
        <v>8.189358214734868</v>
      </c>
      <c r="N121" s="40">
        <v>8.228814204363267</v>
      </c>
      <c r="O121" s="14">
        <f>SUM(O119/O118)</f>
        <v>0.08318523972374532</v>
      </c>
    </row>
    <row r="122" spans="2:15" ht="15">
      <c r="B122" s="26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16"/>
    </row>
    <row r="123" spans="1:15" ht="15">
      <c r="A123" s="24" t="s">
        <v>23</v>
      </c>
      <c r="B123" s="7" t="s">
        <v>10</v>
      </c>
      <c r="C123" s="33">
        <v>261</v>
      </c>
      <c r="D123" s="33">
        <v>260</v>
      </c>
      <c r="E123" s="33">
        <v>258</v>
      </c>
      <c r="F123" s="33">
        <v>251</v>
      </c>
      <c r="G123" s="33">
        <v>245</v>
      </c>
      <c r="H123" s="33">
        <v>243</v>
      </c>
      <c r="I123" s="33">
        <v>242</v>
      </c>
      <c r="J123" s="33">
        <v>245</v>
      </c>
      <c r="K123" s="33">
        <v>242</v>
      </c>
      <c r="L123" s="33">
        <v>241</v>
      </c>
      <c r="M123" s="33">
        <v>231</v>
      </c>
      <c r="N123" s="33">
        <v>237</v>
      </c>
      <c r="O123" s="8">
        <f>SUM(C123:N123)</f>
        <v>2956</v>
      </c>
    </row>
    <row r="124" spans="1:15" ht="15">
      <c r="A124" s="24" t="s">
        <v>23</v>
      </c>
      <c r="B124" s="25" t="s">
        <v>7</v>
      </c>
      <c r="C124" s="34">
        <v>7720281.8</v>
      </c>
      <c r="D124" s="34">
        <v>7090995.5</v>
      </c>
      <c r="E124" s="34">
        <v>6517841.4</v>
      </c>
      <c r="F124" s="34">
        <v>6160368.100000001</v>
      </c>
      <c r="G124" s="34">
        <v>5422072.25</v>
      </c>
      <c r="H124" s="34">
        <v>4676168.3</v>
      </c>
      <c r="I124" s="34">
        <v>5654166.65</v>
      </c>
      <c r="J124" s="34">
        <v>6172493.2</v>
      </c>
      <c r="K124" s="34">
        <v>6866215.45</v>
      </c>
      <c r="L124" s="34">
        <v>6187200.9</v>
      </c>
      <c r="M124" s="34">
        <v>7043411.75</v>
      </c>
      <c r="N124" s="34">
        <v>5702991.4</v>
      </c>
      <c r="O124" s="10">
        <f>SUM(C124:N124)</f>
        <v>75214206.70000002</v>
      </c>
    </row>
    <row r="125" spans="1:15" ht="15">
      <c r="A125" s="24" t="s">
        <v>23</v>
      </c>
      <c r="B125" s="25" t="s">
        <v>0</v>
      </c>
      <c r="C125" s="34">
        <v>526751.07</v>
      </c>
      <c r="D125" s="34">
        <v>494257.4</v>
      </c>
      <c r="E125" s="34">
        <v>450429.37</v>
      </c>
      <c r="F125" s="34">
        <v>415834.4</v>
      </c>
      <c r="G125" s="34">
        <v>374944.18</v>
      </c>
      <c r="H125" s="34">
        <v>322974.75</v>
      </c>
      <c r="I125" s="34">
        <v>358904.4</v>
      </c>
      <c r="J125" s="34">
        <v>356998.47</v>
      </c>
      <c r="K125" s="34">
        <v>415597.4</v>
      </c>
      <c r="L125" s="34">
        <v>423051.88</v>
      </c>
      <c r="M125" s="34">
        <v>510342.73</v>
      </c>
      <c r="N125" s="34">
        <v>410226.04</v>
      </c>
      <c r="O125" s="10">
        <f>SUM(C125:N125)</f>
        <v>5060312.09</v>
      </c>
    </row>
    <row r="126" spans="1:15" ht="15">
      <c r="A126" s="24" t="s">
        <v>23</v>
      </c>
      <c r="B126" s="25" t="s">
        <v>8</v>
      </c>
      <c r="C126" s="34">
        <v>65.86211344211345</v>
      </c>
      <c r="D126" s="34">
        <v>61.32225806451613</v>
      </c>
      <c r="E126" s="34">
        <v>58.19500904392764</v>
      </c>
      <c r="F126" s="34">
        <v>53.56570576815141</v>
      </c>
      <c r="G126" s="34">
        <v>51.01281360544218</v>
      </c>
      <c r="H126" s="34">
        <v>43.27348550100489</v>
      </c>
      <c r="I126" s="34">
        <v>47.841162356704885</v>
      </c>
      <c r="J126" s="34">
        <v>50.494833097595475</v>
      </c>
      <c r="K126" s="34">
        <v>55.398213809650755</v>
      </c>
      <c r="L126" s="34">
        <v>58.51339972337483</v>
      </c>
      <c r="M126" s="34">
        <v>71.26696411115766</v>
      </c>
      <c r="N126" s="34">
        <v>57.697052039381155</v>
      </c>
      <c r="O126" s="10">
        <f>SUM(O125/O123/O215)</f>
        <v>56.25265861910917</v>
      </c>
    </row>
    <row r="127" spans="1:15" ht="15">
      <c r="A127" s="24" t="s">
        <v>23</v>
      </c>
      <c r="B127" s="25" t="s">
        <v>9</v>
      </c>
      <c r="C127" s="40">
        <v>6.822951333201335</v>
      </c>
      <c r="D127" s="40">
        <v>6.970211728381438</v>
      </c>
      <c r="E127" s="40">
        <v>6.910713875302337</v>
      </c>
      <c r="F127" s="40">
        <v>6.7501550759604765</v>
      </c>
      <c r="G127" s="40">
        <v>6.915145404047319</v>
      </c>
      <c r="H127" s="40">
        <v>6.906824760776896</v>
      </c>
      <c r="I127" s="40">
        <v>6.347609156514691</v>
      </c>
      <c r="J127" s="40">
        <v>5.783699688806462</v>
      </c>
      <c r="K127" s="40">
        <v>6.052787056077595</v>
      </c>
      <c r="L127" s="40">
        <v>6.837532623193147</v>
      </c>
      <c r="M127" s="40">
        <v>7.245675080687993</v>
      </c>
      <c r="N127" s="40">
        <v>7.193173042484337</v>
      </c>
      <c r="O127" s="14">
        <f>SUM(O125/O124)</f>
        <v>0.0672786739635984</v>
      </c>
    </row>
    <row r="128" spans="2:15" ht="15">
      <c r="B128" s="26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16"/>
    </row>
    <row r="129" spans="1:15" ht="15">
      <c r="A129" s="24" t="s">
        <v>23</v>
      </c>
      <c r="B129" s="7" t="s">
        <v>11</v>
      </c>
      <c r="C129" s="33">
        <v>0</v>
      </c>
      <c r="D129" s="33">
        <v>0</v>
      </c>
      <c r="E129" s="33">
        <v>0</v>
      </c>
      <c r="F129" s="33">
        <v>0</v>
      </c>
      <c r="G129" s="33">
        <v>0</v>
      </c>
      <c r="H129" s="33">
        <v>0</v>
      </c>
      <c r="I129" s="33">
        <v>2</v>
      </c>
      <c r="J129" s="33">
        <v>5</v>
      </c>
      <c r="K129" s="33">
        <v>5</v>
      </c>
      <c r="L129" s="33">
        <v>8</v>
      </c>
      <c r="M129" s="33">
        <v>8</v>
      </c>
      <c r="N129" s="33">
        <v>8</v>
      </c>
      <c r="O129" s="8">
        <f>SUM(C129:N129)</f>
        <v>36</v>
      </c>
    </row>
    <row r="130" spans="1:15" ht="15">
      <c r="A130" s="24" t="s">
        <v>23</v>
      </c>
      <c r="B130" s="25" t="s">
        <v>7</v>
      </c>
      <c r="C130" s="34">
        <v>0</v>
      </c>
      <c r="D130" s="34">
        <v>0</v>
      </c>
      <c r="E130" s="34">
        <v>0</v>
      </c>
      <c r="F130" s="34">
        <v>0</v>
      </c>
      <c r="G130" s="34">
        <v>0</v>
      </c>
      <c r="H130" s="34">
        <v>0</v>
      </c>
      <c r="I130" s="34">
        <v>32105.6</v>
      </c>
      <c r="J130" s="34">
        <v>136293.2</v>
      </c>
      <c r="K130" s="34">
        <v>232451.3</v>
      </c>
      <c r="L130" s="34">
        <v>262703.4</v>
      </c>
      <c r="M130" s="34">
        <v>163035.9</v>
      </c>
      <c r="N130" s="34">
        <v>127655.9</v>
      </c>
      <c r="O130" s="10">
        <f>SUM(C130:N130)</f>
        <v>954245.3</v>
      </c>
    </row>
    <row r="131" spans="1:15" ht="15">
      <c r="A131" s="24" t="s">
        <v>23</v>
      </c>
      <c r="B131" s="25" t="s">
        <v>0</v>
      </c>
      <c r="C131" s="34">
        <v>0</v>
      </c>
      <c r="D131" s="34">
        <v>0</v>
      </c>
      <c r="E131" s="34">
        <v>0</v>
      </c>
      <c r="F131" s="34">
        <v>0</v>
      </c>
      <c r="G131" s="34">
        <v>0</v>
      </c>
      <c r="H131" s="34">
        <v>0</v>
      </c>
      <c r="I131" s="34">
        <v>-28673.1</v>
      </c>
      <c r="J131" s="34">
        <v>8482.84</v>
      </c>
      <c r="K131" s="34">
        <v>17153.69</v>
      </c>
      <c r="L131" s="34">
        <v>28380.6</v>
      </c>
      <c r="M131" s="34">
        <v>9074.58</v>
      </c>
      <c r="N131" s="34">
        <v>15931.9</v>
      </c>
      <c r="O131" s="10">
        <f>SUM(C131:N131)</f>
        <v>50350.51</v>
      </c>
    </row>
    <row r="132" spans="1:15" ht="15">
      <c r="A132" s="24" t="s">
        <v>23</v>
      </c>
      <c r="B132" s="25" t="s">
        <v>8</v>
      </c>
      <c r="C132" s="34">
        <v>0</v>
      </c>
      <c r="D132" s="34">
        <v>0</v>
      </c>
      <c r="E132" s="34">
        <v>0</v>
      </c>
      <c r="F132" s="34">
        <v>0</v>
      </c>
      <c r="G132" s="34">
        <v>0</v>
      </c>
      <c r="H132" s="34">
        <v>0</v>
      </c>
      <c r="I132" s="34">
        <v>-462.4693548387097</v>
      </c>
      <c r="J132" s="34">
        <v>58.791960396039606</v>
      </c>
      <c r="K132" s="34">
        <v>110.66896774193548</v>
      </c>
      <c r="L132" s="34">
        <v>118.2525</v>
      </c>
      <c r="M132" s="34">
        <v>36.59104838709678</v>
      </c>
      <c r="N132" s="34">
        <v>66.38291666666667</v>
      </c>
      <c r="O132" s="10">
        <f>SUM(O131/O129/O215)</f>
        <v>45.95910401408603</v>
      </c>
    </row>
    <row r="133" spans="1:15" ht="15">
      <c r="A133" s="24" t="s">
        <v>23</v>
      </c>
      <c r="B133" s="25" t="s">
        <v>9</v>
      </c>
      <c r="C133" s="43">
        <v>0</v>
      </c>
      <c r="D133" s="43">
        <v>0</v>
      </c>
      <c r="E133" s="43">
        <v>0</v>
      </c>
      <c r="F133" s="43">
        <v>0</v>
      </c>
      <c r="G133" s="43">
        <v>0</v>
      </c>
      <c r="H133" s="43">
        <v>0</v>
      </c>
      <c r="I133" s="43">
        <v>-89.30871872819695</v>
      </c>
      <c r="J133" s="43">
        <v>6.223964218317568</v>
      </c>
      <c r="K133" s="43">
        <v>7.379476905485149</v>
      </c>
      <c r="L133" s="43">
        <v>10.803286139425682</v>
      </c>
      <c r="M133" s="43">
        <v>5.566001107731488</v>
      </c>
      <c r="N133" s="43">
        <v>12.480347559337252</v>
      </c>
      <c r="O133" s="14">
        <f>SUM(O131/O130)</f>
        <v>0.052764745081793955</v>
      </c>
    </row>
    <row r="134" spans="2:15" ht="15">
      <c r="B134" s="26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16"/>
    </row>
    <row r="135" spans="1:15" ht="15">
      <c r="A135" s="24" t="s">
        <v>23</v>
      </c>
      <c r="B135" s="7" t="s">
        <v>12</v>
      </c>
      <c r="C135" s="33">
        <v>491</v>
      </c>
      <c r="D135" s="33">
        <v>472</v>
      </c>
      <c r="E135" s="33">
        <v>466</v>
      </c>
      <c r="F135" s="33">
        <v>465</v>
      </c>
      <c r="G135" s="33">
        <v>465</v>
      </c>
      <c r="H135" s="33">
        <v>466</v>
      </c>
      <c r="I135" s="33">
        <v>467</v>
      </c>
      <c r="J135" s="33">
        <v>466</v>
      </c>
      <c r="K135" s="33">
        <v>461</v>
      </c>
      <c r="L135" s="33">
        <v>461</v>
      </c>
      <c r="M135" s="33">
        <v>456</v>
      </c>
      <c r="N135" s="33">
        <v>427</v>
      </c>
      <c r="O135" s="8">
        <f>SUM(C135:N135)</f>
        <v>5563</v>
      </c>
    </row>
    <row r="136" spans="1:15" ht="15">
      <c r="A136" s="24" t="s">
        <v>23</v>
      </c>
      <c r="B136" s="25" t="s">
        <v>7</v>
      </c>
      <c r="C136" s="34">
        <v>24996282.900000002</v>
      </c>
      <c r="D136" s="34">
        <v>21797244.32</v>
      </c>
      <c r="E136" s="34">
        <v>21398771</v>
      </c>
      <c r="F136" s="34">
        <v>20818187</v>
      </c>
      <c r="G136" s="34">
        <v>18066157.1</v>
      </c>
      <c r="H136" s="34">
        <v>17051584.75</v>
      </c>
      <c r="I136" s="34">
        <v>19183722.26</v>
      </c>
      <c r="J136" s="34">
        <v>17980340.650000002</v>
      </c>
      <c r="K136" s="34">
        <v>20884587.25</v>
      </c>
      <c r="L136" s="34">
        <v>19498718.25</v>
      </c>
      <c r="M136" s="34">
        <v>19725331.5</v>
      </c>
      <c r="N136" s="34">
        <v>17184709.25</v>
      </c>
      <c r="O136" s="10">
        <f>SUM(C136:N136)</f>
        <v>238585636.23</v>
      </c>
    </row>
    <row r="137" spans="1:15" ht="15">
      <c r="A137" s="24" t="s">
        <v>23</v>
      </c>
      <c r="B137" s="25" t="s">
        <v>0</v>
      </c>
      <c r="C137" s="34">
        <v>1235107.46</v>
      </c>
      <c r="D137" s="34">
        <v>1053319.06</v>
      </c>
      <c r="E137" s="34">
        <v>1084063.65</v>
      </c>
      <c r="F137" s="34">
        <v>891482.85</v>
      </c>
      <c r="G137" s="34">
        <v>827693.31</v>
      </c>
      <c r="H137" s="34">
        <v>694461.41</v>
      </c>
      <c r="I137" s="34">
        <v>887652.14</v>
      </c>
      <c r="J137" s="34">
        <v>792611.28</v>
      </c>
      <c r="K137" s="34">
        <v>971264.89</v>
      </c>
      <c r="L137" s="34">
        <v>874745.96</v>
      </c>
      <c r="M137" s="34">
        <v>879204.39</v>
      </c>
      <c r="N137" s="34">
        <v>794173.54</v>
      </c>
      <c r="O137" s="10">
        <f>SUM(C137:N137)</f>
        <v>10985779.940000001</v>
      </c>
    </row>
    <row r="138" spans="1:15" ht="15">
      <c r="A138" s="24" t="s">
        <v>23</v>
      </c>
      <c r="B138" s="25" t="s">
        <v>8</v>
      </c>
      <c r="C138" s="34">
        <v>82.09070703905735</v>
      </c>
      <c r="D138" s="34">
        <v>71.98736057955168</v>
      </c>
      <c r="E138" s="34">
        <v>77.5438948497854</v>
      </c>
      <c r="F138" s="34">
        <v>61.98693734634583</v>
      </c>
      <c r="G138" s="34">
        <v>59.332853763440866</v>
      </c>
      <c r="H138" s="34">
        <v>48.520110490068866</v>
      </c>
      <c r="I138" s="34">
        <v>61.31464668094218</v>
      </c>
      <c r="J138" s="34">
        <v>58.941475375005304</v>
      </c>
      <c r="K138" s="34">
        <v>67.9633958435379</v>
      </c>
      <c r="L138" s="34">
        <v>63.24988864786696</v>
      </c>
      <c r="M138" s="34">
        <v>62.19612266553481</v>
      </c>
      <c r="N138" s="34">
        <v>61.99637314597971</v>
      </c>
      <c r="O138" s="10">
        <f>SUM(O137/O135/O215)</f>
        <v>64.89212791915027</v>
      </c>
    </row>
    <row r="139" spans="1:15" ht="15">
      <c r="A139" s="24" t="s">
        <v>23</v>
      </c>
      <c r="B139" s="25" t="s">
        <v>9</v>
      </c>
      <c r="C139" s="40">
        <v>4.941164512104318</v>
      </c>
      <c r="D139" s="40">
        <v>4.832349651802224</v>
      </c>
      <c r="E139" s="40">
        <v>5.066008931073658</v>
      </c>
      <c r="F139" s="40">
        <v>4.282230964684869</v>
      </c>
      <c r="G139" s="40">
        <v>4.581457503211904</v>
      </c>
      <c r="H139" s="40">
        <v>4.072708901734192</v>
      </c>
      <c r="I139" s="40">
        <v>4.627111089128122</v>
      </c>
      <c r="J139" s="40">
        <v>4.408210586377295</v>
      </c>
      <c r="K139" s="40">
        <v>4.650630047764053</v>
      </c>
      <c r="L139" s="40">
        <v>4.48617159745872</v>
      </c>
      <c r="M139" s="40">
        <v>4.457235053312032</v>
      </c>
      <c r="N139" s="40">
        <v>4.621396431248902</v>
      </c>
      <c r="O139" s="14">
        <f>SUM(O137/O136)</f>
        <v>0.046045437242540246</v>
      </c>
    </row>
    <row r="140" spans="2:15" ht="15">
      <c r="B140" s="26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16"/>
    </row>
    <row r="141" spans="1:15" ht="15" customHeight="1">
      <c r="A141" s="24" t="s">
        <v>23</v>
      </c>
      <c r="B141" s="7" t="s">
        <v>13</v>
      </c>
      <c r="C141" s="33">
        <v>44</v>
      </c>
      <c r="D141" s="33">
        <v>43</v>
      </c>
      <c r="E141" s="33">
        <v>43</v>
      </c>
      <c r="F141" s="33">
        <v>45</v>
      </c>
      <c r="G141" s="33">
        <v>45</v>
      </c>
      <c r="H141" s="33">
        <v>43</v>
      </c>
      <c r="I141" s="33">
        <v>41</v>
      </c>
      <c r="J141" s="33">
        <v>41</v>
      </c>
      <c r="K141" s="33">
        <v>41</v>
      </c>
      <c r="L141" s="33">
        <v>37</v>
      </c>
      <c r="M141" s="33">
        <v>36</v>
      </c>
      <c r="N141" s="33">
        <v>37</v>
      </c>
      <c r="O141" s="8">
        <f>SUM(C141:N141)</f>
        <v>496</v>
      </c>
    </row>
    <row r="142" spans="1:15" ht="15" customHeight="1">
      <c r="A142" s="24" t="s">
        <v>23</v>
      </c>
      <c r="B142" s="25" t="s">
        <v>7</v>
      </c>
      <c r="C142" s="34">
        <v>2525694.5</v>
      </c>
      <c r="D142" s="34">
        <v>2231873.5</v>
      </c>
      <c r="E142" s="34">
        <v>2066945.5</v>
      </c>
      <c r="F142" s="34">
        <v>1927010</v>
      </c>
      <c r="G142" s="34">
        <v>1548508</v>
      </c>
      <c r="H142" s="34">
        <v>1521900</v>
      </c>
      <c r="I142" s="34">
        <v>1555017.5</v>
      </c>
      <c r="J142" s="34">
        <v>1588394.5</v>
      </c>
      <c r="K142" s="34">
        <v>1799079.5</v>
      </c>
      <c r="L142" s="34">
        <v>1600672.5</v>
      </c>
      <c r="M142" s="34">
        <v>1922531.5</v>
      </c>
      <c r="N142" s="34">
        <v>1715927.5</v>
      </c>
      <c r="O142" s="10">
        <f>SUM(C142:N142)</f>
        <v>22003554.5</v>
      </c>
    </row>
    <row r="143" spans="1:15" ht="15" customHeight="1">
      <c r="A143" s="24" t="s">
        <v>23</v>
      </c>
      <c r="B143" s="25" t="s">
        <v>0</v>
      </c>
      <c r="C143" s="34">
        <v>132689.63</v>
      </c>
      <c r="D143" s="34">
        <v>149038.4</v>
      </c>
      <c r="E143" s="34">
        <v>150832.24</v>
      </c>
      <c r="F143" s="34">
        <v>123687.46</v>
      </c>
      <c r="G143" s="34">
        <v>94856.77</v>
      </c>
      <c r="H143" s="34">
        <v>123638.03</v>
      </c>
      <c r="I143" s="34">
        <v>86578.94</v>
      </c>
      <c r="J143" s="34">
        <v>95543.3</v>
      </c>
      <c r="K143" s="34">
        <v>101653.76</v>
      </c>
      <c r="L143" s="34">
        <v>93744.23</v>
      </c>
      <c r="M143" s="34">
        <v>100754.08</v>
      </c>
      <c r="N143" s="34">
        <v>114792.02</v>
      </c>
      <c r="O143" s="10">
        <f>SUM(C143:N143)</f>
        <v>1367808.86</v>
      </c>
    </row>
    <row r="144" spans="1:15" ht="15" customHeight="1">
      <c r="A144" s="24" t="s">
        <v>23</v>
      </c>
      <c r="B144" s="25" t="s">
        <v>8</v>
      </c>
      <c r="C144" s="34">
        <v>98.41358444585718</v>
      </c>
      <c r="D144" s="34">
        <v>111.80675168792199</v>
      </c>
      <c r="E144" s="34">
        <v>116.92421705426358</v>
      </c>
      <c r="F144" s="34">
        <v>88.86961457531436</v>
      </c>
      <c r="G144" s="34">
        <v>70.26427407407408</v>
      </c>
      <c r="H144" s="34">
        <v>93.6145170362358</v>
      </c>
      <c r="I144" s="34">
        <v>68.11875688434303</v>
      </c>
      <c r="J144" s="34">
        <v>80.75381550350157</v>
      </c>
      <c r="K144" s="34">
        <v>79.97935483870968</v>
      </c>
      <c r="L144" s="34">
        <v>84.45426126126128</v>
      </c>
      <c r="M144" s="34">
        <v>90.28143369175626</v>
      </c>
      <c r="N144" s="34">
        <v>103.41623423423425</v>
      </c>
      <c r="O144" s="10">
        <f>SUM(O143/O141/O215)</f>
        <v>90.61788389950638</v>
      </c>
    </row>
    <row r="145" spans="1:15" ht="15" customHeight="1">
      <c r="A145" s="24" t="s">
        <v>23</v>
      </c>
      <c r="B145" s="25" t="s">
        <v>9</v>
      </c>
      <c r="C145" s="40">
        <v>5.253589854196539</v>
      </c>
      <c r="D145" s="40">
        <v>6.677726134568111</v>
      </c>
      <c r="E145" s="40">
        <v>7.297349639842947</v>
      </c>
      <c r="F145" s="40">
        <v>6.41862055723634</v>
      </c>
      <c r="G145" s="40">
        <v>6.125688081688955</v>
      </c>
      <c r="H145" s="40">
        <v>8.123926013535712</v>
      </c>
      <c r="I145" s="40">
        <v>5.567714832791271</v>
      </c>
      <c r="J145" s="40">
        <v>6.015086302552673</v>
      </c>
      <c r="K145" s="40">
        <v>5.650320622296013</v>
      </c>
      <c r="L145" s="40">
        <v>5.856552792654338</v>
      </c>
      <c r="M145" s="40">
        <v>5.240698526916204</v>
      </c>
      <c r="N145" s="40">
        <v>6.689794294922134</v>
      </c>
      <c r="O145" s="14">
        <f>SUM(O143/O142)</f>
        <v>0.06216308642315041</v>
      </c>
    </row>
    <row r="146" spans="2:15" ht="15">
      <c r="B146" s="26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16"/>
    </row>
    <row r="147" spans="1:15" ht="15">
      <c r="A147" s="24" t="s">
        <v>23</v>
      </c>
      <c r="B147" s="7" t="s">
        <v>14</v>
      </c>
      <c r="C147" s="33">
        <v>586</v>
      </c>
      <c r="D147" s="33">
        <v>576</v>
      </c>
      <c r="E147" s="33">
        <v>585</v>
      </c>
      <c r="F147" s="33">
        <v>585</v>
      </c>
      <c r="G147" s="33">
        <v>587</v>
      </c>
      <c r="H147" s="33">
        <v>587</v>
      </c>
      <c r="I147" s="33">
        <v>592</v>
      </c>
      <c r="J147" s="33">
        <v>587</v>
      </c>
      <c r="K147" s="33">
        <v>585</v>
      </c>
      <c r="L147" s="33">
        <v>577</v>
      </c>
      <c r="M147" s="33">
        <v>574</v>
      </c>
      <c r="N147" s="33">
        <v>577</v>
      </c>
      <c r="O147" s="8">
        <f>SUM(C147:N147)</f>
        <v>6998</v>
      </c>
    </row>
    <row r="148" spans="1:15" ht="15">
      <c r="A148" s="24" t="s">
        <v>23</v>
      </c>
      <c r="B148" s="25" t="s">
        <v>7</v>
      </c>
      <c r="C148" s="34">
        <v>39059114</v>
      </c>
      <c r="D148" s="34">
        <v>36260510</v>
      </c>
      <c r="E148" s="34">
        <v>34212110</v>
      </c>
      <c r="F148" s="34">
        <v>31475901.310000002</v>
      </c>
      <c r="G148" s="34">
        <v>29474754</v>
      </c>
      <c r="H148" s="34">
        <v>25702990</v>
      </c>
      <c r="I148" s="34">
        <v>31994179</v>
      </c>
      <c r="J148" s="34">
        <v>29976121</v>
      </c>
      <c r="K148" s="34">
        <v>33459564</v>
      </c>
      <c r="L148" s="34">
        <v>30976696</v>
      </c>
      <c r="M148" s="34">
        <v>32813379.26</v>
      </c>
      <c r="N148" s="34">
        <v>28268549</v>
      </c>
      <c r="O148" s="10">
        <f>SUM(C148:N148)</f>
        <v>383673867.57</v>
      </c>
    </row>
    <row r="149" spans="1:15" ht="15">
      <c r="A149" s="24" t="s">
        <v>23</v>
      </c>
      <c r="B149" s="25" t="s">
        <v>0</v>
      </c>
      <c r="C149" s="34">
        <v>2016727.02</v>
      </c>
      <c r="D149" s="34">
        <v>1776524.57</v>
      </c>
      <c r="E149" s="34">
        <v>1647671.93</v>
      </c>
      <c r="F149" s="34">
        <v>1488679.88</v>
      </c>
      <c r="G149" s="34">
        <v>1502167.05</v>
      </c>
      <c r="H149" s="34">
        <v>1330476.98</v>
      </c>
      <c r="I149" s="34">
        <v>1536173.63</v>
      </c>
      <c r="J149" s="34">
        <v>1415010.2</v>
      </c>
      <c r="K149" s="34">
        <v>1696209.98</v>
      </c>
      <c r="L149" s="34">
        <v>1437957.48</v>
      </c>
      <c r="M149" s="34">
        <v>1697243.76</v>
      </c>
      <c r="N149" s="34">
        <v>1411191.98</v>
      </c>
      <c r="O149" s="10">
        <f>SUM(C149:N149)</f>
        <v>18956034.46</v>
      </c>
    </row>
    <row r="150" spans="1:15" ht="15">
      <c r="A150" s="24" t="s">
        <v>23</v>
      </c>
      <c r="B150" s="25" t="s">
        <v>8</v>
      </c>
      <c r="C150" s="34">
        <v>112.31046993961671</v>
      </c>
      <c r="D150" s="34">
        <v>99.49174339157706</v>
      </c>
      <c r="E150" s="34">
        <v>93.88444045584045</v>
      </c>
      <c r="F150" s="34">
        <v>82.27835344742505</v>
      </c>
      <c r="G150" s="34">
        <v>85.301933560477</v>
      </c>
      <c r="H150" s="34">
        <v>73.79532395705401</v>
      </c>
      <c r="I150" s="34">
        <v>83.70606091979076</v>
      </c>
      <c r="J150" s="34">
        <v>83.53493514598479</v>
      </c>
      <c r="K150" s="34">
        <v>93.53239481665288</v>
      </c>
      <c r="L150" s="34">
        <v>83.07091161178509</v>
      </c>
      <c r="M150" s="34">
        <v>95.38292458131956</v>
      </c>
      <c r="N150" s="34">
        <v>81.52466666666666</v>
      </c>
      <c r="O150" s="10">
        <f>SUM(O149/O147/O215)</f>
        <v>89.01101055511153</v>
      </c>
    </row>
    <row r="151" spans="1:15" ht="15">
      <c r="A151" s="24" t="s">
        <v>23</v>
      </c>
      <c r="B151" s="25" t="s">
        <v>9</v>
      </c>
      <c r="C151" s="40">
        <v>5.1632687315948855</v>
      </c>
      <c r="D151" s="40">
        <v>4.899336964648319</v>
      </c>
      <c r="E151" s="40">
        <v>4.81604884936942</v>
      </c>
      <c r="F151" s="40">
        <v>4.729586185120747</v>
      </c>
      <c r="G151" s="40">
        <v>5.096453222306793</v>
      </c>
      <c r="H151" s="40">
        <v>5.176351000408902</v>
      </c>
      <c r="I151" s="40">
        <v>4.801416001329492</v>
      </c>
      <c r="J151" s="40">
        <v>4.720457993881197</v>
      </c>
      <c r="K151" s="40">
        <v>5.069432405036719</v>
      </c>
      <c r="L151" s="40">
        <v>4.642062148913493</v>
      </c>
      <c r="M151" s="40">
        <v>5.172413808866573</v>
      </c>
      <c r="N151" s="40">
        <v>4.992092024249281</v>
      </c>
      <c r="O151" s="14">
        <f>SUM(O149/O148)</f>
        <v>0.04940663428567112</v>
      </c>
    </row>
    <row r="152" spans="2:15" ht="15">
      <c r="B152" s="26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16"/>
    </row>
    <row r="153" spans="1:15" ht="15">
      <c r="A153" s="24" t="s">
        <v>23</v>
      </c>
      <c r="B153" s="7" t="s">
        <v>38</v>
      </c>
      <c r="C153" s="33">
        <v>0</v>
      </c>
      <c r="D153" s="33">
        <v>0</v>
      </c>
      <c r="E153" s="33">
        <v>0</v>
      </c>
      <c r="F153" s="33">
        <v>0</v>
      </c>
      <c r="G153" s="33">
        <v>0</v>
      </c>
      <c r="H153" s="33">
        <v>0</v>
      </c>
      <c r="I153" s="33">
        <v>0</v>
      </c>
      <c r="J153" s="33">
        <v>0</v>
      </c>
      <c r="K153" s="33">
        <v>0</v>
      </c>
      <c r="L153" s="33">
        <v>0</v>
      </c>
      <c r="M153" s="33">
        <v>0</v>
      </c>
      <c r="N153" s="33">
        <v>0</v>
      </c>
      <c r="O153" s="8">
        <f>SUM(C153:N153)</f>
        <v>0</v>
      </c>
    </row>
    <row r="154" spans="1:15" ht="15">
      <c r="A154" s="24" t="s">
        <v>23</v>
      </c>
      <c r="B154" s="25" t="s">
        <v>7</v>
      </c>
      <c r="C154" s="34">
        <v>0</v>
      </c>
      <c r="D154" s="34">
        <v>0</v>
      </c>
      <c r="E154" s="34">
        <v>0</v>
      </c>
      <c r="F154" s="34">
        <v>0</v>
      </c>
      <c r="G154" s="34">
        <v>0</v>
      </c>
      <c r="H154" s="34">
        <v>0</v>
      </c>
      <c r="I154" s="34">
        <v>0</v>
      </c>
      <c r="J154" s="34">
        <v>0</v>
      </c>
      <c r="K154" s="34">
        <v>0</v>
      </c>
      <c r="L154" s="34">
        <v>0</v>
      </c>
      <c r="M154" s="34">
        <v>0</v>
      </c>
      <c r="N154" s="34">
        <v>0</v>
      </c>
      <c r="O154" s="10">
        <f>SUM(C154:N154)</f>
        <v>0</v>
      </c>
    </row>
    <row r="155" spans="1:15" ht="15">
      <c r="A155" s="24" t="s">
        <v>23</v>
      </c>
      <c r="B155" s="25" t="s">
        <v>0</v>
      </c>
      <c r="C155" s="34">
        <v>0</v>
      </c>
      <c r="D155" s="34">
        <v>0</v>
      </c>
      <c r="E155" s="34">
        <v>0</v>
      </c>
      <c r="F155" s="34">
        <v>0</v>
      </c>
      <c r="G155" s="34">
        <v>0</v>
      </c>
      <c r="H155" s="34">
        <v>0</v>
      </c>
      <c r="I155" s="34">
        <v>0</v>
      </c>
      <c r="J155" s="34">
        <v>0</v>
      </c>
      <c r="K155" s="34">
        <v>0</v>
      </c>
      <c r="L155" s="34">
        <v>0</v>
      </c>
      <c r="M155" s="34">
        <v>0</v>
      </c>
      <c r="N155" s="34">
        <v>0</v>
      </c>
      <c r="O155" s="10">
        <f>SUM(C155:N155)</f>
        <v>0</v>
      </c>
    </row>
    <row r="156" spans="1:15" ht="15">
      <c r="A156" s="24" t="s">
        <v>23</v>
      </c>
      <c r="B156" s="25" t="s">
        <v>8</v>
      </c>
      <c r="C156" s="34">
        <v>0</v>
      </c>
      <c r="D156" s="34">
        <v>0</v>
      </c>
      <c r="E156" s="34">
        <v>0</v>
      </c>
      <c r="F156" s="34">
        <v>0</v>
      </c>
      <c r="G156" s="34">
        <v>0</v>
      </c>
      <c r="H156" s="34">
        <v>0</v>
      </c>
      <c r="I156" s="34">
        <v>0</v>
      </c>
      <c r="J156" s="34">
        <v>0</v>
      </c>
      <c r="K156" s="34">
        <v>0</v>
      </c>
      <c r="L156" s="34">
        <v>0</v>
      </c>
      <c r="M156" s="34">
        <v>0</v>
      </c>
      <c r="N156" s="34">
        <v>0</v>
      </c>
      <c r="O156" s="34">
        <v>0</v>
      </c>
    </row>
    <row r="157" spans="1:15" ht="15">
      <c r="A157" s="24" t="s">
        <v>23</v>
      </c>
      <c r="B157" s="25" t="s">
        <v>9</v>
      </c>
      <c r="C157" s="39">
        <v>0</v>
      </c>
      <c r="D157" s="39">
        <v>0</v>
      </c>
      <c r="E157" s="39">
        <v>0</v>
      </c>
      <c r="F157" s="39">
        <v>0</v>
      </c>
      <c r="G157" s="39">
        <v>0</v>
      </c>
      <c r="H157" s="39">
        <v>0</v>
      </c>
      <c r="I157" s="39">
        <v>0</v>
      </c>
      <c r="J157" s="39">
        <v>0</v>
      </c>
      <c r="K157" s="39">
        <v>0</v>
      </c>
      <c r="L157" s="39">
        <v>0</v>
      </c>
      <c r="M157" s="39">
        <v>0</v>
      </c>
      <c r="N157" s="39">
        <v>0</v>
      </c>
      <c r="O157" s="39">
        <v>0</v>
      </c>
    </row>
    <row r="158" spans="2:15" ht="15">
      <c r="B158" s="26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16"/>
    </row>
    <row r="159" spans="1:15" ht="15">
      <c r="A159" s="24" t="s">
        <v>23</v>
      </c>
      <c r="B159" s="7" t="s">
        <v>15</v>
      </c>
      <c r="C159" s="33">
        <v>43</v>
      </c>
      <c r="D159" s="33">
        <v>43</v>
      </c>
      <c r="E159" s="33">
        <v>43</v>
      </c>
      <c r="F159" s="33">
        <v>43</v>
      </c>
      <c r="G159" s="33">
        <v>43</v>
      </c>
      <c r="H159" s="33">
        <v>43</v>
      </c>
      <c r="I159" s="33">
        <v>39</v>
      </c>
      <c r="J159" s="33">
        <v>40</v>
      </c>
      <c r="K159" s="33">
        <v>41</v>
      </c>
      <c r="L159" s="33">
        <v>39</v>
      </c>
      <c r="M159" s="33">
        <v>39</v>
      </c>
      <c r="N159" s="33">
        <v>41</v>
      </c>
      <c r="O159" s="8">
        <f>SUM(C159:N159)</f>
        <v>497</v>
      </c>
    </row>
    <row r="160" spans="1:15" ht="15">
      <c r="A160" s="24" t="s">
        <v>23</v>
      </c>
      <c r="B160" s="25" t="s">
        <v>7</v>
      </c>
      <c r="C160" s="34">
        <v>4554310</v>
      </c>
      <c r="D160" s="34">
        <v>5368760</v>
      </c>
      <c r="E160" s="34">
        <v>3819650</v>
      </c>
      <c r="F160" s="34">
        <v>4390715</v>
      </c>
      <c r="G160" s="34">
        <v>4466970</v>
      </c>
      <c r="H160" s="34">
        <v>4181240</v>
      </c>
      <c r="I160" s="34">
        <v>3863220</v>
      </c>
      <c r="J160" s="34">
        <v>4025920</v>
      </c>
      <c r="K160" s="34">
        <v>4500805</v>
      </c>
      <c r="L160" s="34">
        <v>4210950</v>
      </c>
      <c r="M160" s="34">
        <v>4402585</v>
      </c>
      <c r="N160" s="34">
        <v>3908190</v>
      </c>
      <c r="O160" s="10">
        <f>SUM(C160:N160)</f>
        <v>51693315</v>
      </c>
    </row>
    <row r="161" spans="1:15" ht="15">
      <c r="A161" s="24" t="s">
        <v>23</v>
      </c>
      <c r="B161" s="25" t="s">
        <v>0</v>
      </c>
      <c r="C161" s="34">
        <v>239506.7</v>
      </c>
      <c r="D161" s="34">
        <v>275127.93</v>
      </c>
      <c r="E161" s="34">
        <v>181685.51</v>
      </c>
      <c r="F161" s="34">
        <v>157609.92</v>
      </c>
      <c r="G161" s="34">
        <v>252056.63</v>
      </c>
      <c r="H161" s="34">
        <v>166746.59</v>
      </c>
      <c r="I161" s="34">
        <v>113299.02</v>
      </c>
      <c r="J161" s="34">
        <v>224366.64</v>
      </c>
      <c r="K161" s="34">
        <v>170019.08</v>
      </c>
      <c r="L161" s="34">
        <v>100660.64</v>
      </c>
      <c r="M161" s="34">
        <v>307437.29</v>
      </c>
      <c r="N161" s="34">
        <v>190379.19</v>
      </c>
      <c r="O161" s="10">
        <f>SUM(C161:N161)</f>
        <v>2378895.1399999997</v>
      </c>
    </row>
    <row r="162" spans="1:15" ht="15">
      <c r="A162" s="24" t="s">
        <v>23</v>
      </c>
      <c r="B162" s="25" t="s">
        <v>8</v>
      </c>
      <c r="C162" s="34">
        <v>181.76905729928987</v>
      </c>
      <c r="D162" s="34">
        <v>206.3975468867217</v>
      </c>
      <c r="E162" s="34">
        <v>140.84148062015504</v>
      </c>
      <c r="F162" s="34">
        <v>118.51006391320695</v>
      </c>
      <c r="G162" s="34">
        <v>195.39273643410857</v>
      </c>
      <c r="H162" s="34">
        <v>126.25485451595456</v>
      </c>
      <c r="I162" s="34">
        <v>93.71300248138958</v>
      </c>
      <c r="J162" s="34">
        <v>194.3770396039604</v>
      </c>
      <c r="K162" s="34">
        <v>133.76796223446104</v>
      </c>
      <c r="L162" s="34">
        <v>86.03473504273505</v>
      </c>
      <c r="M162" s="34">
        <v>254.29056244830443</v>
      </c>
      <c r="N162" s="34">
        <v>154.7798292682927</v>
      </c>
      <c r="O162" s="10">
        <f>SUM(O161/O159/O215)</f>
        <v>157.28564607947118</v>
      </c>
    </row>
    <row r="163" spans="1:15" ht="15">
      <c r="A163" s="24" t="s">
        <v>23</v>
      </c>
      <c r="B163" s="25" t="s">
        <v>9</v>
      </c>
      <c r="C163" s="40">
        <v>5.258902007109749</v>
      </c>
      <c r="D163" s="40">
        <v>5.124608475700161</v>
      </c>
      <c r="E163" s="40">
        <v>4.7566009974735906</v>
      </c>
      <c r="F163" s="40">
        <v>3.589618547320881</v>
      </c>
      <c r="G163" s="40">
        <v>5.642675683964747</v>
      </c>
      <c r="H163" s="40">
        <v>3.9879698366991607</v>
      </c>
      <c r="I163" s="40">
        <v>2.932761271685278</v>
      </c>
      <c r="J163" s="40">
        <v>5.573052619028694</v>
      </c>
      <c r="K163" s="40">
        <v>3.7775260203452494</v>
      </c>
      <c r="L163" s="40">
        <v>2.3904496610028616</v>
      </c>
      <c r="M163" s="40">
        <v>6.983108560084587</v>
      </c>
      <c r="N163" s="40">
        <v>4.871287987533871</v>
      </c>
      <c r="O163" s="14">
        <f>SUM(O161/O160)</f>
        <v>0.04601939612501152</v>
      </c>
    </row>
    <row r="164" spans="2:15" ht="15">
      <c r="B164" s="26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14"/>
    </row>
    <row r="165" spans="1:15" ht="15">
      <c r="A165" s="24" t="s">
        <v>23</v>
      </c>
      <c r="B165" s="7" t="s">
        <v>41</v>
      </c>
      <c r="C165" s="33">
        <v>4</v>
      </c>
      <c r="D165" s="33">
        <v>4</v>
      </c>
      <c r="E165" s="33">
        <v>4</v>
      </c>
      <c r="F165" s="33">
        <v>4</v>
      </c>
      <c r="G165" s="33">
        <v>4</v>
      </c>
      <c r="H165" s="33">
        <v>4</v>
      </c>
      <c r="I165" s="33">
        <v>4</v>
      </c>
      <c r="J165" s="33">
        <v>4</v>
      </c>
      <c r="K165" s="33">
        <v>4</v>
      </c>
      <c r="L165" s="33">
        <v>4</v>
      </c>
      <c r="M165" s="33">
        <v>4</v>
      </c>
      <c r="N165" s="33">
        <v>4</v>
      </c>
      <c r="O165" s="8">
        <f>SUM(C165:N165)</f>
        <v>48</v>
      </c>
    </row>
    <row r="166" spans="1:15" ht="15">
      <c r="A166" s="24" t="s">
        <v>23</v>
      </c>
      <c r="B166" s="25" t="s">
        <v>7</v>
      </c>
      <c r="C166" s="34">
        <v>512530</v>
      </c>
      <c r="D166" s="34">
        <v>1278250</v>
      </c>
      <c r="E166" s="34">
        <v>1055635</v>
      </c>
      <c r="F166" s="34">
        <v>970345</v>
      </c>
      <c r="G166" s="34">
        <v>1078820</v>
      </c>
      <c r="H166" s="34">
        <v>653350</v>
      </c>
      <c r="I166" s="34">
        <v>844650</v>
      </c>
      <c r="J166" s="34">
        <v>381015</v>
      </c>
      <c r="K166" s="34">
        <v>745880</v>
      </c>
      <c r="L166" s="34">
        <v>919950</v>
      </c>
      <c r="M166" s="34">
        <v>638980</v>
      </c>
      <c r="N166" s="34">
        <v>511745</v>
      </c>
      <c r="O166" s="10">
        <f>SUM(C166:N166)</f>
        <v>9591150</v>
      </c>
    </row>
    <row r="167" spans="1:15" ht="15">
      <c r="A167" s="24" t="s">
        <v>23</v>
      </c>
      <c r="B167" s="25" t="s">
        <v>0</v>
      </c>
      <c r="C167" s="41">
        <v>-2453.74</v>
      </c>
      <c r="D167" s="41">
        <v>-55319.39</v>
      </c>
      <c r="E167" s="41">
        <v>-19016.15</v>
      </c>
      <c r="F167" s="41">
        <v>31233</v>
      </c>
      <c r="G167" s="41">
        <v>88448</v>
      </c>
      <c r="H167" s="41">
        <v>-57468</v>
      </c>
      <c r="I167" s="41">
        <v>74733.36</v>
      </c>
      <c r="J167" s="41">
        <v>45322.36</v>
      </c>
      <c r="K167" s="41">
        <v>-1101</v>
      </c>
      <c r="L167" s="41">
        <v>8651.7</v>
      </c>
      <c r="M167" s="41">
        <v>17911.7</v>
      </c>
      <c r="N167" s="41">
        <v>51911.75</v>
      </c>
      <c r="O167" s="10">
        <f>SUM(C167:N167)</f>
        <v>182853.59</v>
      </c>
    </row>
    <row r="168" spans="1:15" ht="15">
      <c r="A168" s="24" t="s">
        <v>23</v>
      </c>
      <c r="B168" s="25" t="s">
        <v>8</v>
      </c>
      <c r="C168" s="41">
        <v>-20.018857808857803</v>
      </c>
      <c r="D168" s="41">
        <v>-446.12411290322586</v>
      </c>
      <c r="E168" s="41">
        <v>-158.46791666666667</v>
      </c>
      <c r="F168" s="41">
        <v>252.46073903002312</v>
      </c>
      <c r="G168" s="41">
        <v>737.0666666666667</v>
      </c>
      <c r="H168" s="41">
        <v>-467.76279069767446</v>
      </c>
      <c r="I168" s="41">
        <v>602.6883870967741</v>
      </c>
      <c r="J168" s="41">
        <v>392.6442079207921</v>
      </c>
      <c r="K168" s="41">
        <v>-8.879032258064516</v>
      </c>
      <c r="L168" s="41">
        <v>72.0975</v>
      </c>
      <c r="M168" s="41">
        <v>144.44919354838711</v>
      </c>
      <c r="N168" s="41">
        <v>432.59791666666666</v>
      </c>
      <c r="O168" s="10">
        <f>SUM(O167/O165/O215)</f>
        <v>125.17927567405535</v>
      </c>
    </row>
    <row r="169" spans="1:15" ht="15">
      <c r="A169" s="24" t="s">
        <v>23</v>
      </c>
      <c r="B169" s="25" t="s">
        <v>9</v>
      </c>
      <c r="C169" s="40">
        <v>-0.47875051216514136</v>
      </c>
      <c r="D169" s="40">
        <v>-4.327744181498142</v>
      </c>
      <c r="E169" s="40">
        <v>-1.8013944213672342</v>
      </c>
      <c r="F169" s="40">
        <v>3.218752093327631</v>
      </c>
      <c r="G169" s="40">
        <v>8.198587345432975</v>
      </c>
      <c r="H169" s="40">
        <v>-8.795898063824902</v>
      </c>
      <c r="I169" s="40">
        <v>8.847849405079026</v>
      </c>
      <c r="J169" s="40">
        <v>11.895164232379303</v>
      </c>
      <c r="K169" s="40">
        <v>-0.14761087574408754</v>
      </c>
      <c r="L169" s="40">
        <v>0.9404532855046472</v>
      </c>
      <c r="M169" s="40">
        <v>2.8031706782684904</v>
      </c>
      <c r="N169" s="40">
        <v>10.144065892192401</v>
      </c>
      <c r="O169" s="14">
        <f>SUM(O167/O166)</f>
        <v>0.019064824343274788</v>
      </c>
    </row>
    <row r="170" spans="2:15" ht="15">
      <c r="B170" s="26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14"/>
    </row>
    <row r="171" spans="1:15" ht="15">
      <c r="A171" s="24" t="s">
        <v>23</v>
      </c>
      <c r="B171" s="7" t="s">
        <v>39</v>
      </c>
      <c r="C171" s="33">
        <v>508</v>
      </c>
      <c r="D171" s="33">
        <v>508</v>
      </c>
      <c r="E171" s="33">
        <v>508</v>
      </c>
      <c r="F171" s="33">
        <v>500</v>
      </c>
      <c r="G171" s="33">
        <v>497</v>
      </c>
      <c r="H171" s="33">
        <v>500</v>
      </c>
      <c r="I171" s="33">
        <v>503</v>
      </c>
      <c r="J171" s="33">
        <v>507</v>
      </c>
      <c r="K171" s="33">
        <v>509</v>
      </c>
      <c r="L171" s="33">
        <v>518</v>
      </c>
      <c r="M171" s="33">
        <v>527</v>
      </c>
      <c r="N171" s="33">
        <v>539</v>
      </c>
      <c r="O171" s="8">
        <f>SUM(C171:N171)</f>
        <v>6124</v>
      </c>
    </row>
    <row r="172" spans="1:15" ht="15">
      <c r="A172" s="24" t="s">
        <v>23</v>
      </c>
      <c r="B172" s="25" t="s">
        <v>7</v>
      </c>
      <c r="C172" s="34">
        <v>33160034.14</v>
      </c>
      <c r="D172" s="34">
        <v>32346131.46</v>
      </c>
      <c r="E172" s="34">
        <v>27567345.48</v>
      </c>
      <c r="F172" s="34">
        <v>26907455.900000002</v>
      </c>
      <c r="G172" s="34">
        <v>22559409.89</v>
      </c>
      <c r="H172" s="34">
        <v>20644987.67</v>
      </c>
      <c r="I172" s="34">
        <v>25158909.57</v>
      </c>
      <c r="J172" s="34">
        <v>24578540.740000002</v>
      </c>
      <c r="K172" s="34">
        <v>27815655.26</v>
      </c>
      <c r="L172" s="34">
        <v>28684875.61</v>
      </c>
      <c r="M172" s="34">
        <v>29016884.88</v>
      </c>
      <c r="N172" s="34">
        <v>26073484.12</v>
      </c>
      <c r="O172" s="10">
        <f>SUM(C172:N172)</f>
        <v>324513714.72</v>
      </c>
    </row>
    <row r="173" spans="1:15" ht="15">
      <c r="A173" s="24" t="s">
        <v>23</v>
      </c>
      <c r="B173" s="25" t="s">
        <v>0</v>
      </c>
      <c r="C173" s="34">
        <v>1530588.02</v>
      </c>
      <c r="D173" s="34">
        <v>1431550.27</v>
      </c>
      <c r="E173" s="34">
        <v>1491635.24</v>
      </c>
      <c r="F173" s="34">
        <v>1256454.43</v>
      </c>
      <c r="G173" s="34">
        <v>984857.22</v>
      </c>
      <c r="H173" s="34">
        <v>954959.52</v>
      </c>
      <c r="I173" s="34">
        <v>1098777.89</v>
      </c>
      <c r="J173" s="34">
        <v>1101240.28</v>
      </c>
      <c r="K173" s="34">
        <v>1327962.42</v>
      </c>
      <c r="L173" s="34">
        <v>1453158.2</v>
      </c>
      <c r="M173" s="34">
        <v>1408939.67</v>
      </c>
      <c r="N173" s="34">
        <v>1165561.91</v>
      </c>
      <c r="O173" s="10">
        <f>SUM(C173:N173)</f>
        <v>15205685.069999998</v>
      </c>
    </row>
    <row r="174" spans="1:15" ht="15">
      <c r="A174" s="24" t="s">
        <v>23</v>
      </c>
      <c r="B174" s="25" t="s">
        <v>8</v>
      </c>
      <c r="C174" s="34">
        <v>98.32531376759724</v>
      </c>
      <c r="D174" s="34">
        <v>90.90362395224791</v>
      </c>
      <c r="E174" s="34">
        <v>97.8763280839895</v>
      </c>
      <c r="F174" s="34">
        <v>81.2487853117783</v>
      </c>
      <c r="G174" s="34">
        <v>66.05346881287727</v>
      </c>
      <c r="H174" s="34">
        <v>62.18341060465117</v>
      </c>
      <c r="I174" s="34">
        <v>70.46609953184121</v>
      </c>
      <c r="J174" s="34">
        <v>75.26980647177143</v>
      </c>
      <c r="K174" s="34">
        <v>84.16011280816274</v>
      </c>
      <c r="L174" s="34">
        <v>93.51082368082369</v>
      </c>
      <c r="M174" s="34">
        <v>86.24225194344126</v>
      </c>
      <c r="N174" s="34">
        <v>72.08175077303649</v>
      </c>
      <c r="O174" s="10">
        <f>SUM(O173/O171/O215)</f>
        <v>81.59076210167142</v>
      </c>
    </row>
    <row r="175" spans="1:15" ht="15">
      <c r="A175" s="24" t="s">
        <v>23</v>
      </c>
      <c r="B175" s="25" t="s">
        <v>9</v>
      </c>
      <c r="C175" s="40">
        <v>4.615761291251795</v>
      </c>
      <c r="D175" s="40">
        <v>4.425723279367394</v>
      </c>
      <c r="E175" s="40">
        <v>5.410877304389628</v>
      </c>
      <c r="F175" s="40">
        <v>4.669540051164778</v>
      </c>
      <c r="G175" s="40">
        <v>4.365616054684843</v>
      </c>
      <c r="H175" s="40">
        <v>4.6256240752697915</v>
      </c>
      <c r="I175" s="40">
        <v>4.367351005189054</v>
      </c>
      <c r="J175" s="40">
        <v>4.480494963672933</v>
      </c>
      <c r="K175" s="40">
        <v>4.774154725413433</v>
      </c>
      <c r="L175" s="40">
        <v>5.0659386491932565</v>
      </c>
      <c r="M175" s="40">
        <v>4.855585552435083</v>
      </c>
      <c r="N175" s="40">
        <v>4.470295970556314</v>
      </c>
      <c r="O175" s="14">
        <f>SUM(O173/O172)</f>
        <v>0.04685683341032261</v>
      </c>
    </row>
    <row r="176" spans="2:15" ht="15">
      <c r="B176" s="26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14"/>
    </row>
    <row r="177" spans="1:15" ht="15">
      <c r="A177" s="24" t="s">
        <v>23</v>
      </c>
      <c r="B177" s="7" t="s">
        <v>16</v>
      </c>
      <c r="C177" s="33">
        <v>77</v>
      </c>
      <c r="D177" s="33">
        <v>77</v>
      </c>
      <c r="E177" s="33">
        <v>77</v>
      </c>
      <c r="F177" s="33">
        <v>76</v>
      </c>
      <c r="G177" s="33">
        <v>79</v>
      </c>
      <c r="H177" s="33">
        <v>78</v>
      </c>
      <c r="I177" s="33">
        <v>77</v>
      </c>
      <c r="J177" s="33">
        <v>77</v>
      </c>
      <c r="K177" s="33">
        <v>74</v>
      </c>
      <c r="L177" s="33">
        <v>77</v>
      </c>
      <c r="M177" s="33">
        <v>77</v>
      </c>
      <c r="N177" s="33">
        <v>71</v>
      </c>
      <c r="O177" s="8">
        <f>SUM(C177:N177)</f>
        <v>917</v>
      </c>
    </row>
    <row r="178" spans="1:15" ht="15">
      <c r="A178" s="24" t="s">
        <v>23</v>
      </c>
      <c r="B178" s="25" t="s">
        <v>0</v>
      </c>
      <c r="C178" s="34">
        <v>1141394.54</v>
      </c>
      <c r="D178" s="34">
        <v>930600.05</v>
      </c>
      <c r="E178" s="34">
        <v>811537.04</v>
      </c>
      <c r="F178" s="34">
        <v>882101.93</v>
      </c>
      <c r="G178" s="34">
        <v>760080.29</v>
      </c>
      <c r="H178" s="34">
        <v>657055.46</v>
      </c>
      <c r="I178" s="34">
        <v>791955.02</v>
      </c>
      <c r="J178" s="34">
        <v>830391.64</v>
      </c>
      <c r="K178" s="34">
        <v>823672.5</v>
      </c>
      <c r="L178" s="34">
        <v>756556.25</v>
      </c>
      <c r="M178" s="34">
        <v>819038.01</v>
      </c>
      <c r="N178" s="34">
        <v>713602.01</v>
      </c>
      <c r="O178" s="10">
        <f>SUM(C178:N178)</f>
        <v>9917984.74</v>
      </c>
    </row>
    <row r="179" spans="1:15" ht="15">
      <c r="A179" s="24" t="s">
        <v>23</v>
      </c>
      <c r="B179" s="25" t="s">
        <v>8</v>
      </c>
      <c r="C179" s="34">
        <v>483.74424242424243</v>
      </c>
      <c r="D179" s="34">
        <v>389.8617720988689</v>
      </c>
      <c r="E179" s="34">
        <v>351.314735930736</v>
      </c>
      <c r="F179" s="34">
        <v>375.2712720311171</v>
      </c>
      <c r="G179" s="34">
        <v>320.7089831223629</v>
      </c>
      <c r="H179" s="34">
        <v>274.2628634466309</v>
      </c>
      <c r="I179" s="34">
        <v>331.7783912861333</v>
      </c>
      <c r="J179" s="34">
        <v>373.7136093609361</v>
      </c>
      <c r="K179" s="34">
        <v>359.055143853531</v>
      </c>
      <c r="L179" s="34">
        <v>327.51352813852816</v>
      </c>
      <c r="M179" s="34">
        <v>343.1244281524927</v>
      </c>
      <c r="N179" s="34">
        <v>335.02441784037563</v>
      </c>
      <c r="O179" s="5">
        <f>SUM(O178/O177/O215)</f>
        <v>355.4056113072347</v>
      </c>
    </row>
    <row r="180" spans="1:15" ht="15">
      <c r="A180" s="24"/>
      <c r="B180" s="26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16"/>
    </row>
    <row r="181" spans="1:15" ht="15">
      <c r="A181" s="24" t="s">
        <v>23</v>
      </c>
      <c r="B181" s="7" t="s">
        <v>17</v>
      </c>
      <c r="C181" s="33">
        <v>36</v>
      </c>
      <c r="D181" s="33">
        <v>36</v>
      </c>
      <c r="E181" s="33">
        <v>36</v>
      </c>
      <c r="F181" s="33">
        <v>35</v>
      </c>
      <c r="G181" s="33">
        <v>35</v>
      </c>
      <c r="H181" s="33">
        <v>37</v>
      </c>
      <c r="I181" s="33">
        <v>38</v>
      </c>
      <c r="J181" s="33">
        <v>37</v>
      </c>
      <c r="K181" s="33">
        <v>36</v>
      </c>
      <c r="L181" s="33">
        <v>37</v>
      </c>
      <c r="M181" s="33">
        <v>37</v>
      </c>
      <c r="N181" s="33">
        <v>34</v>
      </c>
      <c r="O181" s="8">
        <f>SUM(C181:N181)</f>
        <v>434</v>
      </c>
    </row>
    <row r="182" spans="1:15" ht="15">
      <c r="A182" s="24" t="s">
        <v>23</v>
      </c>
      <c r="B182" s="7" t="s">
        <v>18</v>
      </c>
      <c r="C182" s="34">
        <v>2629358</v>
      </c>
      <c r="D182" s="34">
        <v>2336013.75</v>
      </c>
      <c r="E182" s="34">
        <v>2342925.3</v>
      </c>
      <c r="F182" s="34">
        <v>2325194.75</v>
      </c>
      <c r="G182" s="34">
        <v>2007497.5</v>
      </c>
      <c r="H182" s="34">
        <v>2032475.25</v>
      </c>
      <c r="I182" s="34">
        <v>2104371</v>
      </c>
      <c r="J182" s="34">
        <v>2011339.75</v>
      </c>
      <c r="K182" s="34">
        <v>2263668.25</v>
      </c>
      <c r="L182" s="34">
        <v>2195383.75</v>
      </c>
      <c r="M182" s="34">
        <v>2097283</v>
      </c>
      <c r="N182" s="34">
        <v>1935842.25</v>
      </c>
      <c r="O182" s="10">
        <f>SUM(C182:N182)</f>
        <v>26281352.55</v>
      </c>
    </row>
    <row r="183" spans="1:15" ht="15">
      <c r="A183" s="24" t="s">
        <v>23</v>
      </c>
      <c r="B183" s="25" t="s">
        <v>0</v>
      </c>
      <c r="C183" s="34">
        <v>448472.25</v>
      </c>
      <c r="D183" s="34">
        <v>311750.5</v>
      </c>
      <c r="E183" s="34">
        <v>332485.3</v>
      </c>
      <c r="F183" s="34">
        <v>386062.5</v>
      </c>
      <c r="G183" s="34">
        <v>329079</v>
      </c>
      <c r="H183" s="34">
        <v>222834</v>
      </c>
      <c r="I183" s="34">
        <v>306877.75</v>
      </c>
      <c r="J183" s="34">
        <v>369842.25</v>
      </c>
      <c r="K183" s="34">
        <v>337438.5</v>
      </c>
      <c r="L183" s="34">
        <v>405050</v>
      </c>
      <c r="M183" s="34">
        <v>351995.25</v>
      </c>
      <c r="N183" s="34">
        <v>374014.5</v>
      </c>
      <c r="O183" s="10">
        <f>SUM(C183:N183)</f>
        <v>4175901.8</v>
      </c>
    </row>
    <row r="184" spans="1:15" ht="15">
      <c r="A184" s="24" t="s">
        <v>23</v>
      </c>
      <c r="B184" s="25" t="s">
        <v>8</v>
      </c>
      <c r="C184" s="34">
        <v>406.5405011655012</v>
      </c>
      <c r="D184" s="34">
        <v>279.3463261648746</v>
      </c>
      <c r="E184" s="34">
        <v>307.85675925925926</v>
      </c>
      <c r="F184" s="34">
        <v>356.63972286374144</v>
      </c>
      <c r="G184" s="34">
        <v>313.40857142857146</v>
      </c>
      <c r="H184" s="34">
        <v>196.08271527341296</v>
      </c>
      <c r="I184" s="34">
        <v>260.50742784380304</v>
      </c>
      <c r="J184" s="34">
        <v>346.38690794755155</v>
      </c>
      <c r="K184" s="34">
        <v>302.3642473118279</v>
      </c>
      <c r="L184" s="34">
        <v>364.9099099099099</v>
      </c>
      <c r="M184" s="34">
        <v>306.8833914559721</v>
      </c>
      <c r="N184" s="34">
        <v>366.6808823529412</v>
      </c>
      <c r="O184" s="10">
        <f>SUM(O183/O181/O215)</f>
        <v>316.17733028921236</v>
      </c>
    </row>
    <row r="185" spans="1:15" ht="15">
      <c r="A185" s="24" t="s">
        <v>23</v>
      </c>
      <c r="B185" s="25" t="s">
        <v>9</v>
      </c>
      <c r="C185" s="39">
        <v>0.17056340369017836</v>
      </c>
      <c r="D185" s="39">
        <v>0.1334540518008509</v>
      </c>
      <c r="E185" s="39">
        <v>0.1419103289379307</v>
      </c>
      <c r="F185" s="39">
        <v>0.16603447947747174</v>
      </c>
      <c r="G185" s="39">
        <v>0.16392498620795296</v>
      </c>
      <c r="H185" s="39">
        <v>0.10963675941441353</v>
      </c>
      <c r="I185" s="39">
        <v>0.14582872981997946</v>
      </c>
      <c r="J185" s="39">
        <v>0.18387855656907293</v>
      </c>
      <c r="K185" s="39">
        <v>0.149067117056574</v>
      </c>
      <c r="L185" s="39">
        <v>0.1845007734980274</v>
      </c>
      <c r="M185" s="39">
        <v>0.167833930852441</v>
      </c>
      <c r="N185" s="39">
        <v>0.19320505066980534</v>
      </c>
      <c r="O185" s="14">
        <f>SUM(O183/O182)</f>
        <v>0.15889219521922968</v>
      </c>
    </row>
    <row r="186" spans="2:15" ht="15">
      <c r="B186" s="26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16"/>
    </row>
    <row r="187" spans="1:15" ht="15">
      <c r="A187" s="24" t="s">
        <v>23</v>
      </c>
      <c r="B187" s="7" t="s">
        <v>42</v>
      </c>
      <c r="C187" s="33">
        <v>7</v>
      </c>
      <c r="D187" s="33">
        <v>7</v>
      </c>
      <c r="E187" s="33">
        <v>7</v>
      </c>
      <c r="F187" s="33">
        <v>7</v>
      </c>
      <c r="G187" s="33">
        <v>7</v>
      </c>
      <c r="H187" s="33">
        <v>7</v>
      </c>
      <c r="I187" s="33">
        <v>6</v>
      </c>
      <c r="J187" s="33">
        <v>6</v>
      </c>
      <c r="K187" s="33">
        <v>6</v>
      </c>
      <c r="L187" s="33">
        <v>6</v>
      </c>
      <c r="M187" s="33">
        <v>6</v>
      </c>
      <c r="N187" s="33">
        <v>6</v>
      </c>
      <c r="O187" s="8">
        <f>SUM(C187:N187)</f>
        <v>78</v>
      </c>
    </row>
    <row r="188" spans="1:15" ht="15">
      <c r="A188" s="24" t="s">
        <v>23</v>
      </c>
      <c r="B188" s="7" t="s">
        <v>43</v>
      </c>
      <c r="C188" s="34">
        <v>1083405</v>
      </c>
      <c r="D188" s="34">
        <v>1016738.36</v>
      </c>
      <c r="E188" s="34">
        <v>919701.25</v>
      </c>
      <c r="F188" s="34">
        <v>715299.5</v>
      </c>
      <c r="G188" s="34">
        <v>650912.5</v>
      </c>
      <c r="H188" s="34">
        <v>624879.5</v>
      </c>
      <c r="I188" s="34">
        <v>680964.2</v>
      </c>
      <c r="J188" s="34">
        <v>717187.5</v>
      </c>
      <c r="K188" s="34">
        <v>828211.25</v>
      </c>
      <c r="L188" s="34">
        <v>791815.75</v>
      </c>
      <c r="M188" s="34">
        <v>743156.75</v>
      </c>
      <c r="N188" s="34">
        <v>671787.75</v>
      </c>
      <c r="O188" s="10">
        <f>SUM(C188:N188)</f>
        <v>9444059.309999999</v>
      </c>
    </row>
    <row r="189" spans="1:15" ht="15">
      <c r="A189" s="24" t="s">
        <v>23</v>
      </c>
      <c r="B189" s="25" t="s">
        <v>0</v>
      </c>
      <c r="C189" s="34">
        <v>180709</v>
      </c>
      <c r="D189" s="34">
        <v>245507.36</v>
      </c>
      <c r="E189" s="34">
        <v>145215.75</v>
      </c>
      <c r="F189" s="34">
        <v>185146.25</v>
      </c>
      <c r="G189" s="34">
        <v>119513.25</v>
      </c>
      <c r="H189" s="34">
        <v>148620.25</v>
      </c>
      <c r="I189" s="34">
        <v>181764.95</v>
      </c>
      <c r="J189" s="34">
        <v>155110.75</v>
      </c>
      <c r="K189" s="34">
        <v>134846.5</v>
      </c>
      <c r="L189" s="34">
        <v>61594</v>
      </c>
      <c r="M189" s="34">
        <v>120145</v>
      </c>
      <c r="N189" s="34">
        <v>115926.75</v>
      </c>
      <c r="O189" s="10">
        <f>SUM(C189:N189)</f>
        <v>1794099.81</v>
      </c>
    </row>
    <row r="190" spans="1:15" ht="15">
      <c r="A190" s="24" t="s">
        <v>23</v>
      </c>
      <c r="B190" s="25" t="s">
        <v>8</v>
      </c>
      <c r="C190" s="34">
        <v>842.4662004662005</v>
      </c>
      <c r="D190" s="34">
        <v>1131.3703225806453</v>
      </c>
      <c r="E190" s="34">
        <v>691.5035714285715</v>
      </c>
      <c r="F190" s="34">
        <v>855.1789838337183</v>
      </c>
      <c r="G190" s="34">
        <v>569.1107142857144</v>
      </c>
      <c r="H190" s="34">
        <v>691.2569767441861</v>
      </c>
      <c r="I190" s="34">
        <v>977.2309139784948</v>
      </c>
      <c r="J190" s="34">
        <v>895.8541666666666</v>
      </c>
      <c r="K190" s="34">
        <v>724.9811827956988</v>
      </c>
      <c r="L190" s="34">
        <v>342.1888888888888</v>
      </c>
      <c r="M190" s="34">
        <v>645.9408602150538</v>
      </c>
      <c r="N190" s="34">
        <v>644.0375</v>
      </c>
      <c r="O190" s="10">
        <f>SUM(O189/O187/O215)</f>
        <v>755.8266099552791</v>
      </c>
    </row>
    <row r="191" spans="1:15" ht="15">
      <c r="A191" s="24" t="s">
        <v>23</v>
      </c>
      <c r="B191" s="25" t="s">
        <v>9</v>
      </c>
      <c r="C191" s="39">
        <v>0.1667972734111436</v>
      </c>
      <c r="D191" s="39">
        <v>0.24146562149971407</v>
      </c>
      <c r="E191" s="39">
        <v>0.15789447932141007</v>
      </c>
      <c r="F191" s="39">
        <v>0.2588373821035804</v>
      </c>
      <c r="G191" s="39">
        <v>0.1836087799819484</v>
      </c>
      <c r="H191" s="39">
        <v>0.2378382552156056</v>
      </c>
      <c r="I191" s="39">
        <v>0.2669229160651911</v>
      </c>
      <c r="J191" s="39">
        <v>0.21627642701525054</v>
      </c>
      <c r="K191" s="39">
        <v>0.16281655193647754</v>
      </c>
      <c r="L191" s="39">
        <v>0.07778829860355771</v>
      </c>
      <c r="M191" s="39">
        <v>0.1616684501620957</v>
      </c>
      <c r="N191" s="39">
        <v>0.17256454884745964</v>
      </c>
      <c r="O191" s="14">
        <f>SUM(O189/O188)</f>
        <v>0.18997125612079624</v>
      </c>
    </row>
    <row r="192" spans="2:15" ht="15">
      <c r="B192" s="26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16"/>
    </row>
    <row r="193" spans="1:15" ht="15">
      <c r="A193" s="24" t="s">
        <v>23</v>
      </c>
      <c r="B193" s="25" t="s">
        <v>36</v>
      </c>
      <c r="C193" s="33">
        <v>9</v>
      </c>
      <c r="D193" s="33">
        <v>9</v>
      </c>
      <c r="E193" s="33">
        <v>9</v>
      </c>
      <c r="F193" s="33">
        <v>9</v>
      </c>
      <c r="G193" s="33">
        <v>8</v>
      </c>
      <c r="H193" s="33">
        <v>8</v>
      </c>
      <c r="I193" s="33">
        <v>8</v>
      </c>
      <c r="J193" s="33">
        <v>8</v>
      </c>
      <c r="K193" s="33">
        <v>9</v>
      </c>
      <c r="L193" s="33">
        <v>9</v>
      </c>
      <c r="M193" s="33">
        <v>9</v>
      </c>
      <c r="N193" s="33">
        <v>8</v>
      </c>
      <c r="O193" s="8">
        <f>SUM(C193:N193)</f>
        <v>103</v>
      </c>
    </row>
    <row r="194" spans="1:15" ht="15">
      <c r="A194" s="24" t="s">
        <v>23</v>
      </c>
      <c r="B194" s="29" t="s">
        <v>37</v>
      </c>
      <c r="C194" s="34">
        <v>553687.25</v>
      </c>
      <c r="D194" s="34">
        <v>464470.5</v>
      </c>
      <c r="E194" s="34">
        <v>412558.5</v>
      </c>
      <c r="F194" s="34">
        <v>361624.75</v>
      </c>
      <c r="G194" s="34">
        <v>450344.75</v>
      </c>
      <c r="H194" s="34">
        <v>387779</v>
      </c>
      <c r="I194" s="34">
        <v>420603.5</v>
      </c>
      <c r="J194" s="34">
        <v>435324</v>
      </c>
      <c r="K194" s="34">
        <v>448473</v>
      </c>
      <c r="L194" s="34">
        <v>358543</v>
      </c>
      <c r="M194" s="34">
        <v>458924.5</v>
      </c>
      <c r="N194" s="34">
        <v>385669</v>
      </c>
      <c r="O194" s="10">
        <f>SUM(C194:N194)</f>
        <v>5138001.75</v>
      </c>
    </row>
    <row r="195" spans="1:15" ht="15">
      <c r="A195" s="24" t="s">
        <v>23</v>
      </c>
      <c r="B195" s="29" t="s">
        <v>0</v>
      </c>
      <c r="C195" s="34">
        <v>153833.29</v>
      </c>
      <c r="D195" s="34">
        <v>130241.69</v>
      </c>
      <c r="E195" s="34">
        <v>84812.49</v>
      </c>
      <c r="F195" s="34">
        <v>83893.93</v>
      </c>
      <c r="G195" s="34">
        <v>115143.29</v>
      </c>
      <c r="H195" s="34">
        <v>80069.96</v>
      </c>
      <c r="I195" s="34">
        <v>77621.82</v>
      </c>
      <c r="J195" s="34">
        <v>96699.64</v>
      </c>
      <c r="K195" s="34">
        <v>132106.75</v>
      </c>
      <c r="L195" s="34">
        <v>108230.5</v>
      </c>
      <c r="M195" s="34">
        <v>110556.76</v>
      </c>
      <c r="N195" s="34">
        <v>82909.51</v>
      </c>
      <c r="O195" s="10">
        <f>SUM(C195:N195)</f>
        <v>1256119.63</v>
      </c>
    </row>
    <row r="196" spans="1:15" ht="15">
      <c r="A196" s="24" t="s">
        <v>23</v>
      </c>
      <c r="B196" s="25" t="s">
        <v>8</v>
      </c>
      <c r="C196" s="34">
        <v>557.8000673400674</v>
      </c>
      <c r="D196" s="34">
        <v>466.8160931899642</v>
      </c>
      <c r="E196" s="34">
        <v>314.12033333333335</v>
      </c>
      <c r="F196" s="34">
        <v>301.3895355401591</v>
      </c>
      <c r="G196" s="34">
        <v>479.76370833333334</v>
      </c>
      <c r="H196" s="34">
        <v>325.8661162790698</v>
      </c>
      <c r="I196" s="34">
        <v>312.99120967741936</v>
      </c>
      <c r="J196" s="34">
        <v>418.872202970297</v>
      </c>
      <c r="K196" s="34">
        <v>473.50089605734763</v>
      </c>
      <c r="L196" s="34">
        <v>400.8537037037037</v>
      </c>
      <c r="M196" s="34">
        <v>396.26078853046596</v>
      </c>
      <c r="N196" s="34">
        <v>345.4562916666667</v>
      </c>
      <c r="O196" s="10">
        <f>SUM(O195/O193/O215)</f>
        <v>400.7411666531377</v>
      </c>
    </row>
    <row r="197" spans="1:15" ht="15">
      <c r="A197" s="24" t="s">
        <v>23</v>
      </c>
      <c r="B197" s="25" t="s">
        <v>9</v>
      </c>
      <c r="C197" s="39">
        <v>0.2778342647406094</v>
      </c>
      <c r="D197" s="39">
        <v>0.28040896031071944</v>
      </c>
      <c r="E197" s="39">
        <v>0.20557688182403222</v>
      </c>
      <c r="F197" s="39">
        <v>0.23199167092407255</v>
      </c>
      <c r="G197" s="39">
        <v>0.2556780999445425</v>
      </c>
      <c r="H197" s="39">
        <v>0.20648348672826533</v>
      </c>
      <c r="I197" s="39">
        <v>0.18454867826825028</v>
      </c>
      <c r="J197" s="39">
        <v>0.22213257252069724</v>
      </c>
      <c r="K197" s="39">
        <v>0.2945701301973586</v>
      </c>
      <c r="L197" s="39">
        <v>0.3018619802924614</v>
      </c>
      <c r="M197" s="39">
        <v>0.24090402669720185</v>
      </c>
      <c r="N197" s="39">
        <v>0.214975821235308</v>
      </c>
      <c r="O197" s="14">
        <f>SUM(O195/O194)</f>
        <v>0.2444762946995882</v>
      </c>
    </row>
    <row r="198" spans="2:15" ht="15">
      <c r="B198" s="26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16"/>
    </row>
    <row r="199" spans="1:15" ht="15">
      <c r="A199" s="24" t="s">
        <v>23</v>
      </c>
      <c r="B199" s="29" t="s">
        <v>35</v>
      </c>
      <c r="C199" s="33">
        <v>19</v>
      </c>
      <c r="D199" s="33">
        <v>18</v>
      </c>
      <c r="E199" s="33">
        <v>19</v>
      </c>
      <c r="F199" s="33">
        <v>19</v>
      </c>
      <c r="G199" s="33">
        <v>22</v>
      </c>
      <c r="H199" s="33">
        <v>20</v>
      </c>
      <c r="I199" s="33">
        <v>19</v>
      </c>
      <c r="J199" s="33">
        <v>20</v>
      </c>
      <c r="K199" s="33">
        <v>18</v>
      </c>
      <c r="L199" s="33">
        <v>19</v>
      </c>
      <c r="M199" s="33">
        <v>19</v>
      </c>
      <c r="N199" s="33">
        <v>17</v>
      </c>
      <c r="O199" s="8">
        <f>SUM(C199:N199)</f>
        <v>229</v>
      </c>
    </row>
    <row r="200" spans="1:15" ht="15">
      <c r="A200" s="24" t="s">
        <v>23</v>
      </c>
      <c r="B200" s="29" t="s">
        <v>0</v>
      </c>
      <c r="C200" s="34">
        <v>229579.5</v>
      </c>
      <c r="D200" s="34">
        <v>172643.5</v>
      </c>
      <c r="E200" s="34">
        <v>165314.5</v>
      </c>
      <c r="F200" s="34">
        <v>143728</v>
      </c>
      <c r="G200" s="34">
        <v>137108.5</v>
      </c>
      <c r="H200" s="34">
        <v>141341.5</v>
      </c>
      <c r="I200" s="34">
        <v>142193.5</v>
      </c>
      <c r="J200" s="34">
        <v>144319.5</v>
      </c>
      <c r="K200" s="34">
        <v>168995.5</v>
      </c>
      <c r="L200" s="34">
        <v>147359</v>
      </c>
      <c r="M200" s="34">
        <v>137505</v>
      </c>
      <c r="N200" s="34">
        <v>127659.5</v>
      </c>
      <c r="O200" s="10">
        <f>SUM(C200:N200)</f>
        <v>1857747.5</v>
      </c>
    </row>
    <row r="201" spans="1:15" ht="15">
      <c r="A201" s="24" t="s">
        <v>23</v>
      </c>
      <c r="B201" s="29" t="s">
        <v>8</v>
      </c>
      <c r="C201" s="34">
        <v>394.3213102686787</v>
      </c>
      <c r="D201" s="34">
        <v>309.39695340501794</v>
      </c>
      <c r="E201" s="34">
        <v>290.02543859649126</v>
      </c>
      <c r="F201" s="34">
        <v>244.58393095903733</v>
      </c>
      <c r="G201" s="34">
        <v>207.74015151515152</v>
      </c>
      <c r="H201" s="34">
        <v>230.09081395348835</v>
      </c>
      <c r="I201" s="34">
        <v>241.4151103565365</v>
      </c>
      <c r="J201" s="34">
        <v>250.05853960396038</v>
      </c>
      <c r="K201" s="34">
        <v>302.85931899641577</v>
      </c>
      <c r="L201" s="34">
        <v>258.52456140350876</v>
      </c>
      <c r="M201" s="34">
        <v>233.4550084889643</v>
      </c>
      <c r="N201" s="34">
        <v>250.3127450980392</v>
      </c>
      <c r="O201" s="10">
        <f>SUM(O200/O199/O215)</f>
        <v>266.5762065197364</v>
      </c>
    </row>
    <row r="202" spans="2:15" ht="15">
      <c r="B202" s="13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0"/>
    </row>
    <row r="203" spans="1:15" ht="15">
      <c r="A203" s="24" t="s">
        <v>23</v>
      </c>
      <c r="B203" s="25" t="s">
        <v>44</v>
      </c>
      <c r="C203" s="33">
        <v>6</v>
      </c>
      <c r="D203" s="33">
        <v>7</v>
      </c>
      <c r="E203" s="33">
        <v>6</v>
      </c>
      <c r="F203" s="33">
        <v>6</v>
      </c>
      <c r="G203" s="33">
        <v>7</v>
      </c>
      <c r="H203" s="33">
        <v>6</v>
      </c>
      <c r="I203" s="33">
        <v>6</v>
      </c>
      <c r="J203" s="33">
        <v>6</v>
      </c>
      <c r="K203" s="33">
        <v>5</v>
      </c>
      <c r="L203" s="33">
        <v>6</v>
      </c>
      <c r="M203" s="33">
        <v>6</v>
      </c>
      <c r="N203" s="33">
        <v>6</v>
      </c>
      <c r="O203" s="8">
        <f>SUM(C203:N203)</f>
        <v>73</v>
      </c>
    </row>
    <row r="204" spans="1:15" ht="15">
      <c r="A204" s="24" t="s">
        <v>23</v>
      </c>
      <c r="B204" s="29" t="s">
        <v>45</v>
      </c>
      <c r="C204" s="34">
        <v>399164</v>
      </c>
      <c r="D204" s="34">
        <v>311870</v>
      </c>
      <c r="E204" s="34">
        <v>289699.5</v>
      </c>
      <c r="F204" s="34">
        <v>313831</v>
      </c>
      <c r="G204" s="34">
        <v>237741</v>
      </c>
      <c r="H204" s="34">
        <v>256889.5</v>
      </c>
      <c r="I204" s="34">
        <v>277283</v>
      </c>
      <c r="J204" s="34">
        <v>266946</v>
      </c>
      <c r="K204" s="34">
        <v>339749</v>
      </c>
      <c r="L204" s="34">
        <v>248474</v>
      </c>
      <c r="M204" s="34">
        <v>344023.5</v>
      </c>
      <c r="N204" s="34">
        <v>249256</v>
      </c>
      <c r="O204" s="10">
        <f>SUM(C204:N204)</f>
        <v>3534926.5</v>
      </c>
    </row>
    <row r="205" spans="1:15" ht="15">
      <c r="A205" s="24" t="s">
        <v>23</v>
      </c>
      <c r="B205" s="29" t="s">
        <v>0</v>
      </c>
      <c r="C205" s="34">
        <v>128800.5</v>
      </c>
      <c r="D205" s="34">
        <v>70457</v>
      </c>
      <c r="E205" s="34">
        <v>83709</v>
      </c>
      <c r="F205" s="34">
        <v>83271.25</v>
      </c>
      <c r="G205" s="34">
        <v>59236.25</v>
      </c>
      <c r="H205" s="34">
        <v>64189.75</v>
      </c>
      <c r="I205" s="34">
        <v>83497</v>
      </c>
      <c r="J205" s="34">
        <v>64419.5</v>
      </c>
      <c r="K205" s="34">
        <v>50285.25</v>
      </c>
      <c r="L205" s="34">
        <v>34322.75</v>
      </c>
      <c r="M205" s="34">
        <v>98836</v>
      </c>
      <c r="N205" s="34">
        <v>13091.75</v>
      </c>
      <c r="O205" s="10">
        <f>SUM(C205:N205)</f>
        <v>834116</v>
      </c>
    </row>
    <row r="206" spans="1:15" ht="15">
      <c r="A206" s="24" t="s">
        <v>23</v>
      </c>
      <c r="B206" s="25" t="s">
        <v>8</v>
      </c>
      <c r="C206" s="34">
        <v>700.5466200466201</v>
      </c>
      <c r="D206" s="34">
        <v>324.68663594470047</v>
      </c>
      <c r="E206" s="34">
        <v>465.05</v>
      </c>
      <c r="F206" s="34">
        <v>448.7288298691302</v>
      </c>
      <c r="G206" s="34">
        <v>282.07738095238096</v>
      </c>
      <c r="H206" s="34">
        <v>348.31647286821703</v>
      </c>
      <c r="I206" s="34">
        <v>448.9086021505377</v>
      </c>
      <c r="J206" s="34">
        <v>372.05981848184814</v>
      </c>
      <c r="K206" s="34">
        <v>324.4209677419355</v>
      </c>
      <c r="L206" s="34">
        <v>190.68194444444447</v>
      </c>
      <c r="M206" s="34">
        <v>531.3763440860216</v>
      </c>
      <c r="N206" s="34">
        <v>72.73194444444445</v>
      </c>
      <c r="O206" s="10">
        <f>SUM(O205/O203/O215)</f>
        <v>375.4687286083758</v>
      </c>
    </row>
    <row r="207" spans="1:15" ht="15">
      <c r="A207" s="24" t="s">
        <v>23</v>
      </c>
      <c r="B207" s="25" t="s">
        <v>9</v>
      </c>
      <c r="C207" s="39">
        <v>0.32267564209197225</v>
      </c>
      <c r="D207" s="39">
        <v>0.22591785038637896</v>
      </c>
      <c r="E207" s="39">
        <v>0.28895113729916694</v>
      </c>
      <c r="F207" s="39">
        <v>0.2653378729316097</v>
      </c>
      <c r="G207" s="39">
        <v>0.24916295464391922</v>
      </c>
      <c r="H207" s="39">
        <v>0.24987299986959374</v>
      </c>
      <c r="I207" s="39">
        <v>0.30112556485612174</v>
      </c>
      <c r="J207" s="39">
        <v>0.24132034194181598</v>
      </c>
      <c r="K207" s="39">
        <v>0.1480070581517532</v>
      </c>
      <c r="L207" s="39">
        <v>0.13813417097965985</v>
      </c>
      <c r="M207" s="39">
        <v>0.287294327277061</v>
      </c>
      <c r="N207" s="39">
        <v>0.0525233093686812</v>
      </c>
      <c r="O207" s="14">
        <f>SUM(O205/O204)</f>
        <v>0.23596417068360545</v>
      </c>
    </row>
    <row r="208" spans="2:15" ht="15">
      <c r="B208" s="13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28"/>
    </row>
    <row r="209" spans="1:15" ht="15">
      <c r="A209" s="24" t="s">
        <v>23</v>
      </c>
      <c r="B209" s="26" t="s">
        <v>19</v>
      </c>
      <c r="C209" s="33">
        <v>4004</v>
      </c>
      <c r="D209" s="33">
        <v>3999</v>
      </c>
      <c r="E209" s="33">
        <v>3991</v>
      </c>
      <c r="F209" s="33">
        <v>3950</v>
      </c>
      <c r="G209" s="33">
        <v>3947</v>
      </c>
      <c r="H209" s="33">
        <v>3950</v>
      </c>
      <c r="I209" s="33">
        <v>3946</v>
      </c>
      <c r="J209" s="33">
        <v>3946</v>
      </c>
      <c r="K209" s="33">
        <v>3942</v>
      </c>
      <c r="L209" s="33">
        <v>3948</v>
      </c>
      <c r="M209" s="33">
        <v>3940</v>
      </c>
      <c r="N209" s="33">
        <v>3936</v>
      </c>
      <c r="O209" s="8">
        <f>SUM(C209:N209)</f>
        <v>47499</v>
      </c>
    </row>
    <row r="210" spans="1:15" ht="15">
      <c r="A210" s="24" t="s">
        <v>23</v>
      </c>
      <c r="B210" s="7" t="s">
        <v>20</v>
      </c>
      <c r="C210" s="34">
        <v>13575235.91</v>
      </c>
      <c r="D210" s="34">
        <v>12394701.21</v>
      </c>
      <c r="E210" s="34">
        <v>11794175.32</v>
      </c>
      <c r="F210" s="34">
        <v>10693025.59</v>
      </c>
      <c r="G210" s="34">
        <v>9821881.56</v>
      </c>
      <c r="H210" s="34">
        <v>8829544.36</v>
      </c>
      <c r="I210" s="34">
        <v>10170619.6</v>
      </c>
      <c r="J210" s="34">
        <v>10295321.43</v>
      </c>
      <c r="K210" s="34">
        <v>11421140.28</v>
      </c>
      <c r="L210" s="34">
        <v>10546757.96</v>
      </c>
      <c r="M210" s="34">
        <v>11685987.36</v>
      </c>
      <c r="N210" s="34">
        <v>10133669.370000001</v>
      </c>
      <c r="O210" s="10">
        <f>SUM(C210:N210)</f>
        <v>131362059.95</v>
      </c>
    </row>
    <row r="211" spans="1:15" ht="15">
      <c r="A211" s="24" t="s">
        <v>23</v>
      </c>
      <c r="B211" s="7" t="s">
        <v>8</v>
      </c>
      <c r="C211" s="34">
        <v>110.64302989551241</v>
      </c>
      <c r="D211" s="34">
        <v>99.98226338842775</v>
      </c>
      <c r="E211" s="34">
        <v>98.5064338094045</v>
      </c>
      <c r="F211" s="34">
        <v>87.52732379922237</v>
      </c>
      <c r="G211" s="34">
        <v>82.94807499366607</v>
      </c>
      <c r="H211" s="34">
        <v>72.7781107094495</v>
      </c>
      <c r="I211" s="34">
        <v>83.14356391936302</v>
      </c>
      <c r="J211" s="34">
        <v>90.412712723249</v>
      </c>
      <c r="K211" s="34">
        <v>93.46115677321157</v>
      </c>
      <c r="L211" s="34">
        <v>89.04726409996623</v>
      </c>
      <c r="M211" s="34">
        <v>95.67698837399706</v>
      </c>
      <c r="N211" s="34">
        <v>85.8203706808943</v>
      </c>
      <c r="O211" s="10">
        <f>SUM(O210/O209/O215)</f>
        <v>90.87735200127447</v>
      </c>
    </row>
    <row r="212" spans="2:15" ht="15">
      <c r="B212" s="7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10"/>
    </row>
    <row r="213" spans="1:15" ht="15">
      <c r="A213" s="24" t="s">
        <v>23</v>
      </c>
      <c r="B213" s="7" t="s">
        <v>21</v>
      </c>
      <c r="C213" s="34">
        <v>37960.22</v>
      </c>
      <c r="D213" s="34">
        <v>123944.28</v>
      </c>
      <c r="E213" s="34">
        <v>283500.79</v>
      </c>
      <c r="F213" s="34">
        <v>477649.92</v>
      </c>
      <c r="G213" s="34">
        <v>544311.83</v>
      </c>
      <c r="H213" s="34">
        <v>586943.56</v>
      </c>
      <c r="I213" s="34">
        <v>831440.97</v>
      </c>
      <c r="J213" s="34">
        <v>1005926.57</v>
      </c>
      <c r="K213" s="34">
        <v>1328216.77</v>
      </c>
      <c r="L213" s="34">
        <v>1261519.5</v>
      </c>
      <c r="M213" s="34">
        <v>1491139.87</v>
      </c>
      <c r="N213" s="34">
        <v>1373324.65</v>
      </c>
      <c r="O213" s="10">
        <f>SUM(C213:N213)</f>
        <v>9345878.93</v>
      </c>
    </row>
    <row r="214" spans="1:15" ht="15">
      <c r="A214" s="24" t="s">
        <v>23</v>
      </c>
      <c r="B214" s="7" t="s">
        <v>46</v>
      </c>
      <c r="C214" s="33">
        <v>14</v>
      </c>
      <c r="D214" s="33">
        <v>14</v>
      </c>
      <c r="E214" s="33">
        <v>14</v>
      </c>
      <c r="F214" s="33">
        <v>14</v>
      </c>
      <c r="G214" s="33">
        <v>14</v>
      </c>
      <c r="H214" s="33">
        <v>14</v>
      </c>
      <c r="I214" s="33">
        <v>14</v>
      </c>
      <c r="J214" s="33">
        <v>14</v>
      </c>
      <c r="K214" s="33">
        <v>14</v>
      </c>
      <c r="L214" s="33">
        <v>14</v>
      </c>
      <c r="M214" s="33">
        <v>15</v>
      </c>
      <c r="N214" s="33">
        <v>14</v>
      </c>
      <c r="O214" s="8">
        <f>AVERAGE(C214:N214)</f>
        <v>14.083333333333334</v>
      </c>
    </row>
    <row r="215" spans="1:15" ht="15">
      <c r="A215" s="24" t="s">
        <v>23</v>
      </c>
      <c r="B215" s="7" t="s">
        <v>22</v>
      </c>
      <c r="C215" s="34">
        <v>30.642857142857142</v>
      </c>
      <c r="D215" s="34">
        <v>31</v>
      </c>
      <c r="E215" s="34">
        <v>30</v>
      </c>
      <c r="F215" s="34">
        <v>30.928571428571427</v>
      </c>
      <c r="G215" s="34">
        <v>30</v>
      </c>
      <c r="H215" s="34">
        <v>30.714285714285715</v>
      </c>
      <c r="I215" s="34">
        <v>31</v>
      </c>
      <c r="J215" s="34">
        <v>28.857142857142858</v>
      </c>
      <c r="K215" s="34">
        <v>31</v>
      </c>
      <c r="L215" s="34">
        <v>30</v>
      </c>
      <c r="M215" s="34">
        <v>31</v>
      </c>
      <c r="N215" s="34">
        <v>30</v>
      </c>
      <c r="O215" s="36">
        <f>(((C214*C215)+(D214*D215)+(E214*E215)+(F214*F215)+(G214*G215)+(H214*H215)+(I214*I215)+(J214*J215)+(K214*K215)+(L214*L215)+(M214*M215)+(N214*N215))/$O$214)/COUNTIF(C215:N215,"&gt;0")</f>
        <v>30.431952662721894</v>
      </c>
    </row>
    <row r="216" spans="1:15" ht="15">
      <c r="A216" s="24"/>
      <c r="B216" s="7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0"/>
    </row>
    <row r="217" spans="1:14" ht="20.25">
      <c r="A217" s="19"/>
      <c r="B217" s="20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2:15" ht="15">
      <c r="B218" s="24"/>
      <c r="C218" s="12" t="s">
        <v>31</v>
      </c>
      <c r="D218" s="12" t="s">
        <v>32</v>
      </c>
      <c r="E218" s="12" t="s">
        <v>47</v>
      </c>
      <c r="F218" s="12" t="s">
        <v>1</v>
      </c>
      <c r="G218" s="12" t="s">
        <v>2</v>
      </c>
      <c r="H218" s="12" t="s">
        <v>3</v>
      </c>
      <c r="I218" s="12" t="s">
        <v>4</v>
      </c>
      <c r="J218" s="12" t="s">
        <v>27</v>
      </c>
      <c r="K218" s="12" t="s">
        <v>28</v>
      </c>
      <c r="L218" s="12" t="s">
        <v>29</v>
      </c>
      <c r="M218" s="12" t="s">
        <v>30</v>
      </c>
      <c r="N218" s="12" t="s">
        <v>40</v>
      </c>
      <c r="O218" s="23" t="s">
        <v>26</v>
      </c>
    </row>
    <row r="219" spans="1:15" ht="15">
      <c r="A219" s="24" t="s">
        <v>24</v>
      </c>
      <c r="B219" s="25" t="s">
        <v>6</v>
      </c>
      <c r="C219" s="11">
        <f>SUM(C225+C231+C237+C243+C249+C255+C261+C267+C273+C279)</f>
        <v>8403</v>
      </c>
      <c r="D219" s="11">
        <f aca="true" t="shared" si="93" ref="D219:N219">SUM(D225+D231+D237+D243+D249+D255+D261+D267+D273+D279)</f>
        <v>8407</v>
      </c>
      <c r="E219" s="11">
        <f>SUM(E225+E231+E237+E243+E249+E255+E261+E267+E273+E279)</f>
        <v>8375</v>
      </c>
      <c r="F219" s="11">
        <f t="shared" si="93"/>
        <v>8334</v>
      </c>
      <c r="G219" s="11">
        <f t="shared" si="93"/>
        <v>8433</v>
      </c>
      <c r="H219" s="11">
        <f t="shared" si="93"/>
        <v>8414</v>
      </c>
      <c r="I219" s="11">
        <f t="shared" si="93"/>
        <v>8385</v>
      </c>
      <c r="J219" s="11">
        <f t="shared" si="93"/>
        <v>8406</v>
      </c>
      <c r="K219" s="11">
        <f t="shared" si="93"/>
        <v>8379</v>
      </c>
      <c r="L219" s="11">
        <f t="shared" si="93"/>
        <v>8315</v>
      </c>
      <c r="M219" s="11">
        <f t="shared" si="93"/>
        <v>8255</v>
      </c>
      <c r="N219" s="11">
        <f t="shared" si="93"/>
        <v>8342</v>
      </c>
      <c r="O219" s="27">
        <f>SUM(C219:N219)</f>
        <v>100448</v>
      </c>
    </row>
    <row r="220" spans="1:15" ht="15">
      <c r="A220" s="24" t="s">
        <v>24</v>
      </c>
      <c r="B220" s="25" t="s">
        <v>7</v>
      </c>
      <c r="C220" s="1">
        <f>SUM(C226+C232+C238+C244+C250+C256+C262+C268+C274+C280)</f>
        <v>631064587.01</v>
      </c>
      <c r="D220" s="1">
        <f aca="true" t="shared" si="94" ref="D220:N220">SUM(D226+D232+D238+D244+D250+D256+D262+D268+D274+D280)</f>
        <v>582692303.71</v>
      </c>
      <c r="E220" s="1">
        <f>SUM(E226+E232+E238+E244+E250+E256+E262+E268+E274+E280)</f>
        <v>578518758.45</v>
      </c>
      <c r="F220" s="1">
        <f t="shared" si="94"/>
        <v>568878185.28</v>
      </c>
      <c r="G220" s="1">
        <f t="shared" si="94"/>
        <v>530396487.87</v>
      </c>
      <c r="H220" s="1">
        <f t="shared" si="94"/>
        <v>511190325.81</v>
      </c>
      <c r="I220" s="1">
        <f t="shared" si="94"/>
        <v>549333624.48</v>
      </c>
      <c r="J220" s="1">
        <f t="shared" si="94"/>
        <v>540713091.64</v>
      </c>
      <c r="K220" s="1">
        <f t="shared" si="94"/>
        <v>639329795.25</v>
      </c>
      <c r="L220" s="1">
        <f t="shared" si="94"/>
        <v>556435695.59</v>
      </c>
      <c r="M220" s="1">
        <f t="shared" si="94"/>
        <v>579413466.6800001</v>
      </c>
      <c r="N220" s="1">
        <f t="shared" si="94"/>
        <v>565191567.53</v>
      </c>
      <c r="O220" s="28">
        <f>SUM(C220:N220)</f>
        <v>6833157889.3</v>
      </c>
    </row>
    <row r="221" spans="1:15" ht="15">
      <c r="A221" s="24" t="s">
        <v>24</v>
      </c>
      <c r="B221" s="25" t="s">
        <v>0</v>
      </c>
      <c r="C221" s="1">
        <f>SUM(C227+C233+C239+C245+C251+C257+C263+C269+C275+C281)</f>
        <v>45644346.18</v>
      </c>
      <c r="D221" s="1">
        <f aca="true" t="shared" si="95" ref="D221:N221">SUM(D227+D233+D239+D245+D251+D257+D263+D269+D275+D281)</f>
        <v>41286997.089999996</v>
      </c>
      <c r="E221" s="1">
        <f>SUM(E227+E233+E239+E245+E251+E257+E263+E269+E275+E281)</f>
        <v>41902782.15</v>
      </c>
      <c r="F221" s="1">
        <f t="shared" si="95"/>
        <v>40324549.8</v>
      </c>
      <c r="G221" s="1">
        <f t="shared" si="95"/>
        <v>38019048.47</v>
      </c>
      <c r="H221" s="1">
        <f t="shared" si="95"/>
        <v>37316173.75</v>
      </c>
      <c r="I221" s="1">
        <f t="shared" si="95"/>
        <v>37879879.73</v>
      </c>
      <c r="J221" s="1">
        <f t="shared" si="95"/>
        <v>38913026.71</v>
      </c>
      <c r="K221" s="1">
        <f t="shared" si="95"/>
        <v>47069210.92</v>
      </c>
      <c r="L221" s="1">
        <f t="shared" si="95"/>
        <v>40401102.23</v>
      </c>
      <c r="M221" s="1">
        <f t="shared" si="95"/>
        <v>41805127.56999999</v>
      </c>
      <c r="N221" s="1">
        <f t="shared" si="95"/>
        <v>41476610.36</v>
      </c>
      <c r="O221" s="28">
        <f>SUM(C221:N221)</f>
        <v>492038854.96</v>
      </c>
    </row>
    <row r="222" spans="1:15" ht="15">
      <c r="A222" s="24" t="s">
        <v>24</v>
      </c>
      <c r="B222" s="25" t="s">
        <v>8</v>
      </c>
      <c r="C222" s="10">
        <f aca="true" t="shared" si="96" ref="C222:O222">SUM(C221/C219/C323)</f>
        <v>188.8351189352026</v>
      </c>
      <c r="D222" s="10">
        <f t="shared" si="96"/>
        <v>158.42019933465582</v>
      </c>
      <c r="E222" s="10">
        <f t="shared" si="96"/>
        <v>166.7772423880597</v>
      </c>
      <c r="F222" s="10">
        <f t="shared" si="96"/>
        <v>156.08254488028055</v>
      </c>
      <c r="G222" s="10">
        <f t="shared" si="96"/>
        <v>150.27885872959405</v>
      </c>
      <c r="H222" s="10">
        <f t="shared" si="96"/>
        <v>143.06483721447356</v>
      </c>
      <c r="I222" s="10">
        <f t="shared" si="96"/>
        <v>145.72827718468076</v>
      </c>
      <c r="J222" s="10">
        <f t="shared" si="96"/>
        <v>160.24142114149234</v>
      </c>
      <c r="K222" s="10">
        <f t="shared" si="96"/>
        <v>181.21036431324086</v>
      </c>
      <c r="L222" s="10">
        <f t="shared" si="96"/>
        <v>161.96072250952093</v>
      </c>
      <c r="M222" s="10">
        <f t="shared" si="96"/>
        <v>163.36190215118887</v>
      </c>
      <c r="N222" s="10">
        <f t="shared" si="96"/>
        <v>165.73407799888116</v>
      </c>
      <c r="O222" s="10">
        <f t="shared" si="96"/>
        <v>161.6406846484903</v>
      </c>
    </row>
    <row r="223" spans="1:15" ht="15">
      <c r="A223" s="24" t="s">
        <v>24</v>
      </c>
      <c r="B223" s="25" t="s">
        <v>9</v>
      </c>
      <c r="C223" s="14">
        <f>SUM(C221/C220)</f>
        <v>0.07232911990239235</v>
      </c>
      <c r="D223" s="14">
        <f aca="true" t="shared" si="97" ref="D223:N223">SUM(D221/D220)</f>
        <v>0.07085557304794626</v>
      </c>
      <c r="E223" s="14">
        <f>SUM(E221/E220)</f>
        <v>0.0724311554948854</v>
      </c>
      <c r="F223" s="14">
        <f t="shared" si="97"/>
        <v>0.07088433137957713</v>
      </c>
      <c r="G223" s="14">
        <f t="shared" si="97"/>
        <v>0.07168043028090046</v>
      </c>
      <c r="H223" s="14">
        <f t="shared" si="97"/>
        <v>0.07299859145587534</v>
      </c>
      <c r="I223" s="14">
        <f t="shared" si="97"/>
        <v>0.0689560551947956</v>
      </c>
      <c r="J223" s="14">
        <f t="shared" si="97"/>
        <v>0.07196612642016037</v>
      </c>
      <c r="K223" s="14">
        <f t="shared" si="97"/>
        <v>0.07362273942135657</v>
      </c>
      <c r="L223" s="14">
        <f t="shared" si="97"/>
        <v>0.07260695629377603</v>
      </c>
      <c r="M223" s="14">
        <f t="shared" si="97"/>
        <v>0.07215076965597735</v>
      </c>
      <c r="N223" s="14">
        <f t="shared" si="97"/>
        <v>0.07338504808424703</v>
      </c>
      <c r="O223" s="14">
        <f>SUM(O221/O220)</f>
        <v>0.07200753486619717</v>
      </c>
    </row>
    <row r="224" spans="2:15" ht="15">
      <c r="B224" s="2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</row>
    <row r="225" spans="1:15" ht="15">
      <c r="A225" s="24" t="s">
        <v>24</v>
      </c>
      <c r="B225" s="7" t="s">
        <v>33</v>
      </c>
      <c r="C225" s="33">
        <v>4879</v>
      </c>
      <c r="D225" s="33">
        <v>4889</v>
      </c>
      <c r="E225" s="33">
        <v>4873</v>
      </c>
      <c r="F225" s="33">
        <v>4849</v>
      </c>
      <c r="G225" s="33">
        <v>4905</v>
      </c>
      <c r="H225" s="33">
        <v>4959</v>
      </c>
      <c r="I225" s="33">
        <v>4927</v>
      </c>
      <c r="J225" s="33">
        <v>4963</v>
      </c>
      <c r="K225" s="33">
        <v>4951</v>
      </c>
      <c r="L225" s="33">
        <v>4942</v>
      </c>
      <c r="M225" s="33">
        <v>4927</v>
      </c>
      <c r="N225" s="33">
        <v>5010</v>
      </c>
      <c r="O225" s="27">
        <f>SUM(C225:N225)</f>
        <v>59074</v>
      </c>
    </row>
    <row r="226" spans="1:15" ht="15">
      <c r="A226" s="24" t="s">
        <v>24</v>
      </c>
      <c r="B226" s="25" t="s">
        <v>7</v>
      </c>
      <c r="C226" s="34">
        <v>251911481.81</v>
      </c>
      <c r="D226" s="34">
        <v>230644624.19</v>
      </c>
      <c r="E226" s="34">
        <v>229034614.31</v>
      </c>
      <c r="F226" s="34">
        <v>226728017.3</v>
      </c>
      <c r="G226" s="34">
        <v>211562017.36</v>
      </c>
      <c r="H226" s="34">
        <v>204547327.16</v>
      </c>
      <c r="I226" s="34">
        <v>215566696.46</v>
      </c>
      <c r="J226" s="34">
        <v>222398308.79</v>
      </c>
      <c r="K226" s="34">
        <v>255814272.41</v>
      </c>
      <c r="L226" s="34">
        <v>224979008.21</v>
      </c>
      <c r="M226" s="34">
        <v>229672012.79</v>
      </c>
      <c r="N226" s="34">
        <v>227322714.84</v>
      </c>
      <c r="O226" s="28">
        <f>SUM(C226:N226)</f>
        <v>2730181095.63</v>
      </c>
    </row>
    <row r="227" spans="1:15" ht="15">
      <c r="A227" s="24" t="s">
        <v>24</v>
      </c>
      <c r="B227" s="25" t="s">
        <v>0</v>
      </c>
      <c r="C227" s="34">
        <v>25129038.62</v>
      </c>
      <c r="D227" s="34">
        <v>22953905.5</v>
      </c>
      <c r="E227" s="34">
        <v>23272224.84</v>
      </c>
      <c r="F227" s="34">
        <v>22265423.63</v>
      </c>
      <c r="G227" s="34">
        <v>21013690.98</v>
      </c>
      <c r="H227" s="34">
        <v>20974069.91</v>
      </c>
      <c r="I227" s="34">
        <v>20962310.14</v>
      </c>
      <c r="J227" s="34">
        <v>22367988.51</v>
      </c>
      <c r="K227" s="34">
        <v>25849889.82</v>
      </c>
      <c r="L227" s="34">
        <v>22493343.21</v>
      </c>
      <c r="M227" s="34">
        <v>23168462.47</v>
      </c>
      <c r="N227" s="34">
        <v>23057791.63</v>
      </c>
      <c r="O227" s="28">
        <f>SUM(C227:N227)</f>
        <v>273508139.26</v>
      </c>
    </row>
    <row r="228" spans="1:15" ht="15">
      <c r="A228" s="24" t="s">
        <v>24</v>
      </c>
      <c r="B228" s="25" t="s">
        <v>8</v>
      </c>
      <c r="C228" s="34">
        <v>178.97311666657436</v>
      </c>
      <c r="D228" s="34">
        <v>151.4519461067967</v>
      </c>
      <c r="E228" s="34">
        <v>159.19163308023806</v>
      </c>
      <c r="F228" s="34">
        <v>148.12115321416456</v>
      </c>
      <c r="G228" s="34">
        <v>142.80455983690115</v>
      </c>
      <c r="H228" s="34">
        <v>136.4353499339747</v>
      </c>
      <c r="I228" s="34">
        <v>137.24447998847694</v>
      </c>
      <c r="J228" s="34">
        <v>156.00977742215474</v>
      </c>
      <c r="K228" s="34">
        <v>168.42403828486914</v>
      </c>
      <c r="L228" s="34">
        <v>151.71552144880616</v>
      </c>
      <c r="M228" s="34">
        <v>151.68860505313054</v>
      </c>
      <c r="N228" s="34">
        <v>153.4117872920825</v>
      </c>
      <c r="O228" s="10">
        <f>SUM(O227/O225/O323)</f>
        <v>152.77998124987246</v>
      </c>
    </row>
    <row r="229" spans="1:15" ht="15">
      <c r="A229" s="24" t="s">
        <v>24</v>
      </c>
      <c r="B229" s="25" t="s">
        <v>9</v>
      </c>
      <c r="C229" s="40">
        <v>9.975344688319193</v>
      </c>
      <c r="D229" s="40">
        <v>9.952066119300087</v>
      </c>
      <c r="E229" s="40">
        <v>10.161007719340132</v>
      </c>
      <c r="F229" s="40">
        <v>9.820322999843038</v>
      </c>
      <c r="G229" s="40">
        <v>9.932638779976513</v>
      </c>
      <c r="H229" s="40">
        <v>10.253895859315612</v>
      </c>
      <c r="I229" s="40">
        <v>9.724280459013164</v>
      </c>
      <c r="J229" s="40">
        <v>10.057625272286137</v>
      </c>
      <c r="K229" s="40">
        <v>10.104944331866571</v>
      </c>
      <c r="L229" s="40">
        <v>9.997974206110936</v>
      </c>
      <c r="M229" s="40">
        <v>10.087629828534668</v>
      </c>
      <c r="N229" s="40">
        <v>10.143197368652366</v>
      </c>
      <c r="O229" s="14">
        <f>SUM(O227/O226)</f>
        <v>0.10017948615122431</v>
      </c>
    </row>
    <row r="230" spans="2:15" ht="15">
      <c r="B230" s="26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16"/>
    </row>
    <row r="231" spans="1:15" ht="15">
      <c r="A231" s="24" t="s">
        <v>24</v>
      </c>
      <c r="B231" s="7" t="s">
        <v>10</v>
      </c>
      <c r="C231" s="33">
        <v>368</v>
      </c>
      <c r="D231" s="33">
        <v>367</v>
      </c>
      <c r="E231" s="33">
        <v>364</v>
      </c>
      <c r="F231" s="33">
        <v>354</v>
      </c>
      <c r="G231" s="33">
        <v>365</v>
      </c>
      <c r="H231" s="33">
        <v>366</v>
      </c>
      <c r="I231" s="33">
        <v>362</v>
      </c>
      <c r="J231" s="33">
        <v>360</v>
      </c>
      <c r="K231" s="33">
        <v>366</v>
      </c>
      <c r="L231" s="33">
        <v>366</v>
      </c>
      <c r="M231" s="33">
        <v>360</v>
      </c>
      <c r="N231" s="33">
        <v>353</v>
      </c>
      <c r="O231" s="8">
        <f>SUM(C231:N231)</f>
        <v>4351</v>
      </c>
    </row>
    <row r="232" spans="1:15" ht="15">
      <c r="A232" s="24" t="s">
        <v>24</v>
      </c>
      <c r="B232" s="25" t="s">
        <v>7</v>
      </c>
      <c r="C232" s="34">
        <v>23117272.13</v>
      </c>
      <c r="D232" s="34">
        <v>22899135.47</v>
      </c>
      <c r="E232" s="34">
        <v>22540309.76</v>
      </c>
      <c r="F232" s="34">
        <v>23226737.25</v>
      </c>
      <c r="G232" s="34">
        <v>22315442.45</v>
      </c>
      <c r="H232" s="34">
        <v>23236589.7</v>
      </c>
      <c r="I232" s="34">
        <v>23044035.2</v>
      </c>
      <c r="J232" s="34">
        <v>23653403.05</v>
      </c>
      <c r="K232" s="34">
        <v>26177758.05</v>
      </c>
      <c r="L232" s="34">
        <v>22965167.900000002</v>
      </c>
      <c r="M232" s="34">
        <v>23267372.580000002</v>
      </c>
      <c r="N232" s="34">
        <v>22830342.05</v>
      </c>
      <c r="O232" s="10">
        <f>SUM(C232:N232)</f>
        <v>279273565.59000003</v>
      </c>
    </row>
    <row r="233" spans="1:15" ht="15" customHeight="1">
      <c r="A233" s="24" t="s">
        <v>24</v>
      </c>
      <c r="B233" s="25" t="s">
        <v>0</v>
      </c>
      <c r="C233" s="34">
        <v>1546656.35</v>
      </c>
      <c r="D233" s="34">
        <v>1425271.2</v>
      </c>
      <c r="E233" s="34">
        <v>1368654.57</v>
      </c>
      <c r="F233" s="34">
        <v>1462423.63</v>
      </c>
      <c r="G233" s="34">
        <v>1309215.46</v>
      </c>
      <c r="H233" s="34">
        <v>1327775.69</v>
      </c>
      <c r="I233" s="34">
        <v>1343224.64</v>
      </c>
      <c r="J233" s="34">
        <v>1466282.95</v>
      </c>
      <c r="K233" s="34">
        <v>1640743.18</v>
      </c>
      <c r="L233" s="34">
        <v>1575478.81</v>
      </c>
      <c r="M233" s="34">
        <v>1570248.31</v>
      </c>
      <c r="N233" s="34">
        <v>1552470.55</v>
      </c>
      <c r="O233" s="10">
        <f>SUM(C233:N233)</f>
        <v>17588445.34</v>
      </c>
    </row>
    <row r="234" spans="1:15" ht="15" customHeight="1">
      <c r="A234" s="24" t="s">
        <v>24</v>
      </c>
      <c r="B234" s="25" t="s">
        <v>8</v>
      </c>
      <c r="C234" s="34">
        <v>146.0456936167534</v>
      </c>
      <c r="D234" s="34">
        <v>125.27654038850314</v>
      </c>
      <c r="E234" s="34">
        <v>125.33466758241757</v>
      </c>
      <c r="F234" s="34">
        <v>133.26258702387463</v>
      </c>
      <c r="G234" s="34">
        <v>119.56305570776256</v>
      </c>
      <c r="H234" s="34">
        <v>117.02588489335449</v>
      </c>
      <c r="I234" s="34">
        <v>119.69565496346462</v>
      </c>
      <c r="J234" s="34">
        <v>140.9887451923077</v>
      </c>
      <c r="K234" s="34">
        <v>144.609834302838</v>
      </c>
      <c r="L234" s="34">
        <v>143.48623041894353</v>
      </c>
      <c r="M234" s="34">
        <v>140.7032535842294</v>
      </c>
      <c r="N234" s="34">
        <v>146.59778564683663</v>
      </c>
      <c r="O234" s="10">
        <f>SUM(O233/O231/O323)</f>
        <v>133.39235694319777</v>
      </c>
    </row>
    <row r="235" spans="1:15" ht="15" customHeight="1">
      <c r="A235" s="24" t="s">
        <v>24</v>
      </c>
      <c r="B235" s="25" t="s">
        <v>9</v>
      </c>
      <c r="C235" s="40">
        <v>6.6904794878148985</v>
      </c>
      <c r="D235" s="40">
        <v>6.22412667878767</v>
      </c>
      <c r="E235" s="40">
        <v>6.072030884104407</v>
      </c>
      <c r="F235" s="40">
        <v>6.296293854187377</v>
      </c>
      <c r="G235" s="40">
        <v>5.8668586246202805</v>
      </c>
      <c r="H235" s="40">
        <v>5.714159035996578</v>
      </c>
      <c r="I235" s="40">
        <v>5.82894718022302</v>
      </c>
      <c r="J235" s="40">
        <v>6.199035914200092</v>
      </c>
      <c r="K235" s="40">
        <v>6.267699383828631</v>
      </c>
      <c r="L235" s="40">
        <v>6.860297372352328</v>
      </c>
      <c r="M235" s="40">
        <v>6.748713481081842</v>
      </c>
      <c r="N235" s="40">
        <v>6.80003193381853</v>
      </c>
      <c r="O235" s="14">
        <f>SUM(O233/O232)</f>
        <v>0.06297927017489904</v>
      </c>
    </row>
    <row r="236" spans="2:15" ht="15" customHeight="1">
      <c r="B236" s="26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16"/>
    </row>
    <row r="237" spans="1:15" ht="15" customHeight="1">
      <c r="A237" s="24" t="s">
        <v>24</v>
      </c>
      <c r="B237" s="7" t="s">
        <v>11</v>
      </c>
      <c r="C237" s="33">
        <v>55</v>
      </c>
      <c r="D237" s="33">
        <v>56</v>
      </c>
      <c r="E237" s="33">
        <v>59</v>
      </c>
      <c r="F237" s="33">
        <v>57</v>
      </c>
      <c r="G237" s="33">
        <v>57</v>
      </c>
      <c r="H237" s="33">
        <v>57</v>
      </c>
      <c r="I237" s="33">
        <v>57</v>
      </c>
      <c r="J237" s="33">
        <v>63</v>
      </c>
      <c r="K237" s="33">
        <v>57</v>
      </c>
      <c r="L237" s="33">
        <v>55</v>
      </c>
      <c r="M237" s="33">
        <v>62</v>
      </c>
      <c r="N237" s="33">
        <v>63</v>
      </c>
      <c r="O237" s="8">
        <f>SUM(C237:N237)</f>
        <v>698</v>
      </c>
    </row>
    <row r="238" spans="1:15" ht="15">
      <c r="A238" s="24" t="s">
        <v>24</v>
      </c>
      <c r="B238" s="25" t="s">
        <v>7</v>
      </c>
      <c r="C238" s="34">
        <v>7378071.100000001</v>
      </c>
      <c r="D238" s="34">
        <v>7268185.7</v>
      </c>
      <c r="E238" s="34">
        <v>6873455.7</v>
      </c>
      <c r="F238" s="34">
        <v>7786390</v>
      </c>
      <c r="G238" s="34">
        <v>6785079.2</v>
      </c>
      <c r="H238" s="34">
        <v>7368066.9</v>
      </c>
      <c r="I238" s="34">
        <v>7124770.3</v>
      </c>
      <c r="J238" s="34">
        <v>7994051.4</v>
      </c>
      <c r="K238" s="34">
        <v>8428213.9</v>
      </c>
      <c r="L238" s="34">
        <v>7997827.9</v>
      </c>
      <c r="M238" s="34">
        <v>8014874</v>
      </c>
      <c r="N238" s="34">
        <v>7799192.3</v>
      </c>
      <c r="O238" s="10">
        <f>SUM(C238:N238)</f>
        <v>90818178.39999999</v>
      </c>
    </row>
    <row r="239" spans="1:15" ht="15">
      <c r="A239" s="24" t="s">
        <v>24</v>
      </c>
      <c r="B239" s="25" t="s">
        <v>0</v>
      </c>
      <c r="C239" s="34">
        <v>389002.47</v>
      </c>
      <c r="D239" s="34">
        <v>432088.16</v>
      </c>
      <c r="E239" s="34">
        <v>371295.12</v>
      </c>
      <c r="F239" s="34">
        <v>475161.12</v>
      </c>
      <c r="G239" s="34">
        <v>493971.16</v>
      </c>
      <c r="H239" s="34">
        <v>505498.18</v>
      </c>
      <c r="I239" s="34">
        <v>331092.4</v>
      </c>
      <c r="J239" s="34">
        <v>545180.13</v>
      </c>
      <c r="K239" s="34">
        <v>558062.55</v>
      </c>
      <c r="L239" s="34">
        <v>451260.12</v>
      </c>
      <c r="M239" s="34">
        <v>492251.54</v>
      </c>
      <c r="N239" s="34">
        <v>483039.94</v>
      </c>
      <c r="O239" s="10">
        <f>SUM(C239:N239)</f>
        <v>5527902.890000001</v>
      </c>
    </row>
    <row r="240" spans="1:15" ht="15">
      <c r="A240" s="24" t="s">
        <v>24</v>
      </c>
      <c r="B240" s="25" t="s">
        <v>8</v>
      </c>
      <c r="C240" s="34">
        <v>245.77200631800628</v>
      </c>
      <c r="D240" s="34">
        <v>248.89870967741936</v>
      </c>
      <c r="E240" s="34">
        <v>209.77125423728813</v>
      </c>
      <c r="F240" s="34">
        <v>268.9083870967742</v>
      </c>
      <c r="G240" s="34">
        <v>288.8720233918129</v>
      </c>
      <c r="H240" s="34">
        <v>286.07706847764575</v>
      </c>
      <c r="I240" s="34">
        <v>187.37543859649122</v>
      </c>
      <c r="J240" s="34">
        <v>299.54952197802197</v>
      </c>
      <c r="K240" s="34">
        <v>315.8248726655348</v>
      </c>
      <c r="L240" s="34">
        <v>273.4909818181818</v>
      </c>
      <c r="M240" s="34">
        <v>256.1142247658689</v>
      </c>
      <c r="N240" s="34">
        <v>255.57668783068786</v>
      </c>
      <c r="O240" s="10">
        <f>SUM(O239/O237/O323)</f>
        <v>261.33498850504714</v>
      </c>
    </row>
    <row r="241" spans="1:15" ht="15">
      <c r="A241" s="24" t="s">
        <v>24</v>
      </c>
      <c r="B241" s="25" t="s">
        <v>9</v>
      </c>
      <c r="C241" s="40">
        <v>5.272414222194199</v>
      </c>
      <c r="D241" s="40">
        <v>5.944924604774476</v>
      </c>
      <c r="E241" s="40">
        <v>5.40186968834323</v>
      </c>
      <c r="F241" s="40">
        <v>6.1024572362802285</v>
      </c>
      <c r="G241" s="40">
        <v>7.280256360161574</v>
      </c>
      <c r="H241" s="40">
        <v>6.860662190784397</v>
      </c>
      <c r="I241" s="40">
        <v>4.647060691907499</v>
      </c>
      <c r="J241" s="40">
        <v>6.819822674645299</v>
      </c>
      <c r="K241" s="40">
        <v>6.621361970891603</v>
      </c>
      <c r="L241" s="40">
        <v>5.64228345048535</v>
      </c>
      <c r="M241" s="40">
        <v>6.141725247333896</v>
      </c>
      <c r="N241" s="40">
        <v>6.193461084425372</v>
      </c>
      <c r="O241" s="14">
        <f>SUM(O239/O238)</f>
        <v>0.06086780188050987</v>
      </c>
    </row>
    <row r="242" spans="2:15" ht="15">
      <c r="B242" s="26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16"/>
    </row>
    <row r="243" spans="1:15" ht="15">
      <c r="A243" s="24" t="s">
        <v>24</v>
      </c>
      <c r="B243" s="7" t="s">
        <v>12</v>
      </c>
      <c r="C243" s="33">
        <v>748</v>
      </c>
      <c r="D243" s="33">
        <v>754</v>
      </c>
      <c r="E243" s="33">
        <v>753</v>
      </c>
      <c r="F243" s="33">
        <v>758</v>
      </c>
      <c r="G243" s="33">
        <v>760</v>
      </c>
      <c r="H243" s="33">
        <v>762</v>
      </c>
      <c r="I243" s="33">
        <v>773</v>
      </c>
      <c r="J243" s="33">
        <v>761</v>
      </c>
      <c r="K243" s="33">
        <v>747</v>
      </c>
      <c r="L243" s="33">
        <v>729</v>
      </c>
      <c r="M243" s="33">
        <v>727</v>
      </c>
      <c r="N243" s="33">
        <v>711</v>
      </c>
      <c r="O243" s="8">
        <f>SUM(C243:N243)</f>
        <v>8983</v>
      </c>
    </row>
    <row r="244" spans="1:15" ht="15">
      <c r="A244" s="24" t="s">
        <v>24</v>
      </c>
      <c r="B244" s="25" t="s">
        <v>7</v>
      </c>
      <c r="C244" s="34">
        <v>49293804.25</v>
      </c>
      <c r="D244" s="34">
        <v>45307073.5</v>
      </c>
      <c r="E244" s="34">
        <v>47162134.730000004</v>
      </c>
      <c r="F244" s="34">
        <v>44494853.7</v>
      </c>
      <c r="G244" s="34">
        <v>40528597.25</v>
      </c>
      <c r="H244" s="34">
        <v>38016810</v>
      </c>
      <c r="I244" s="34">
        <v>42817599.22</v>
      </c>
      <c r="J244" s="34">
        <v>40605923</v>
      </c>
      <c r="K244" s="34">
        <v>48951310.15</v>
      </c>
      <c r="L244" s="34">
        <v>42353790.75</v>
      </c>
      <c r="M244" s="34">
        <v>43948624.6</v>
      </c>
      <c r="N244" s="34">
        <v>42632467.9</v>
      </c>
      <c r="O244" s="10">
        <f>SUM(C244:N244)</f>
        <v>526112989.04999995</v>
      </c>
    </row>
    <row r="245" spans="1:15" ht="15">
      <c r="A245" s="24" t="s">
        <v>24</v>
      </c>
      <c r="B245" s="25" t="s">
        <v>0</v>
      </c>
      <c r="C245" s="34">
        <v>3104421.5</v>
      </c>
      <c r="D245" s="34">
        <v>2763973.09</v>
      </c>
      <c r="E245" s="34">
        <v>2763247.81</v>
      </c>
      <c r="F245" s="34">
        <v>2643362.87</v>
      </c>
      <c r="G245" s="34">
        <v>2403162.32</v>
      </c>
      <c r="H245" s="34">
        <v>2299641.44</v>
      </c>
      <c r="I245" s="34">
        <v>2425380.01</v>
      </c>
      <c r="J245" s="34">
        <v>2411277.69</v>
      </c>
      <c r="K245" s="34">
        <v>2996891.59</v>
      </c>
      <c r="L245" s="34">
        <v>2482762.33</v>
      </c>
      <c r="M245" s="34">
        <v>2497698.24</v>
      </c>
      <c r="N245" s="34">
        <v>2617703.77</v>
      </c>
      <c r="O245" s="10">
        <f>SUM(C245:N245)</f>
        <v>31409522.66</v>
      </c>
    </row>
    <row r="246" spans="1:15" ht="15">
      <c r="A246" s="24" t="s">
        <v>24</v>
      </c>
      <c r="B246" s="25" t="s">
        <v>8</v>
      </c>
      <c r="C246" s="34">
        <v>144.21878419672538</v>
      </c>
      <c r="D246" s="34">
        <v>118.24989689398475</v>
      </c>
      <c r="E246" s="34">
        <v>122.32172687029659</v>
      </c>
      <c r="F246" s="34">
        <v>112.49310026385226</v>
      </c>
      <c r="G246" s="34">
        <v>105.40185614035089</v>
      </c>
      <c r="H246" s="34">
        <v>97.35168233003132</v>
      </c>
      <c r="I246" s="34">
        <v>101.2135379543463</v>
      </c>
      <c r="J246" s="34">
        <v>109.68108364500154</v>
      </c>
      <c r="K246" s="34">
        <v>129.41622792244246</v>
      </c>
      <c r="L246" s="34">
        <v>113.52365477823503</v>
      </c>
      <c r="M246" s="34">
        <v>110.82656254159825</v>
      </c>
      <c r="N246" s="34">
        <v>122.72403984997658</v>
      </c>
      <c r="O246" s="10">
        <f>SUM(O245/O243/O323)</f>
        <v>115.38052554750782</v>
      </c>
    </row>
    <row r="247" spans="1:15" ht="15">
      <c r="A247" s="24" t="s">
        <v>24</v>
      </c>
      <c r="B247" s="25" t="s">
        <v>9</v>
      </c>
      <c r="C247" s="40">
        <v>6.297792485756463</v>
      </c>
      <c r="D247" s="40">
        <v>6.1005332644140005</v>
      </c>
      <c r="E247" s="40">
        <v>5.8590388790062295</v>
      </c>
      <c r="F247" s="40">
        <v>5.940828321006482</v>
      </c>
      <c r="G247" s="40">
        <v>5.929547240868299</v>
      </c>
      <c r="H247" s="40">
        <v>6.049012108064828</v>
      </c>
      <c r="I247" s="40">
        <v>5.664446522417611</v>
      </c>
      <c r="J247" s="40">
        <v>5.938241300413242</v>
      </c>
      <c r="K247" s="40">
        <v>6.122188723482001</v>
      </c>
      <c r="L247" s="40">
        <v>5.861960136354501</v>
      </c>
      <c r="M247" s="40">
        <v>5.683222769160335</v>
      </c>
      <c r="N247" s="40">
        <v>6.140164759263209</v>
      </c>
      <c r="O247" s="14">
        <f>SUM(O245/O244)</f>
        <v>0.05970109712880506</v>
      </c>
    </row>
    <row r="248" spans="2:15" ht="15">
      <c r="B248" s="26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16"/>
    </row>
    <row r="249" spans="1:15" ht="15">
      <c r="A249" s="24" t="s">
        <v>24</v>
      </c>
      <c r="B249" s="7" t="s">
        <v>13</v>
      </c>
      <c r="C249" s="33">
        <v>65</v>
      </c>
      <c r="D249" s="33">
        <v>64</v>
      </c>
      <c r="E249" s="33">
        <v>61</v>
      </c>
      <c r="F249" s="33">
        <v>61</v>
      </c>
      <c r="G249" s="33">
        <v>61</v>
      </c>
      <c r="H249" s="33">
        <v>61</v>
      </c>
      <c r="I249" s="33">
        <v>61</v>
      </c>
      <c r="J249" s="33">
        <v>55</v>
      </c>
      <c r="K249" s="33">
        <v>55</v>
      </c>
      <c r="L249" s="33">
        <v>52</v>
      </c>
      <c r="M249" s="33">
        <v>64</v>
      </c>
      <c r="N249" s="33">
        <v>62</v>
      </c>
      <c r="O249" s="8">
        <f>SUM(C249:N249)</f>
        <v>722</v>
      </c>
    </row>
    <row r="250" spans="1:15" ht="15">
      <c r="A250" s="24" t="s">
        <v>24</v>
      </c>
      <c r="B250" s="25" t="s">
        <v>7</v>
      </c>
      <c r="C250" s="34">
        <v>4148464.5</v>
      </c>
      <c r="D250" s="34">
        <v>3625111</v>
      </c>
      <c r="E250" s="34">
        <v>3654502</v>
      </c>
      <c r="F250" s="34">
        <v>3378527</v>
      </c>
      <c r="G250" s="34">
        <v>3183835.5</v>
      </c>
      <c r="H250" s="34">
        <v>3257400</v>
      </c>
      <c r="I250" s="34">
        <v>3260752</v>
      </c>
      <c r="J250" s="34">
        <v>3015765.5</v>
      </c>
      <c r="K250" s="34">
        <v>4022691.5</v>
      </c>
      <c r="L250" s="34">
        <v>3026039</v>
      </c>
      <c r="M250" s="34">
        <v>4719230.5</v>
      </c>
      <c r="N250" s="34">
        <v>4863919</v>
      </c>
      <c r="O250" s="10">
        <f>SUM(C250:N250)</f>
        <v>44156237.5</v>
      </c>
    </row>
    <row r="251" spans="1:15" ht="15">
      <c r="A251" s="24" t="s">
        <v>24</v>
      </c>
      <c r="B251" s="25" t="s">
        <v>0</v>
      </c>
      <c r="C251" s="34">
        <v>295069.86</v>
      </c>
      <c r="D251" s="34">
        <v>227178.87</v>
      </c>
      <c r="E251" s="34">
        <v>290336.13</v>
      </c>
      <c r="F251" s="34">
        <v>264078.15</v>
      </c>
      <c r="G251" s="34">
        <v>237735.74</v>
      </c>
      <c r="H251" s="34">
        <v>251267.2</v>
      </c>
      <c r="I251" s="34">
        <v>199239.1</v>
      </c>
      <c r="J251" s="34">
        <v>241718.93</v>
      </c>
      <c r="K251" s="34">
        <v>291540.91</v>
      </c>
      <c r="L251" s="34">
        <v>226587.86</v>
      </c>
      <c r="M251" s="34">
        <v>336631.04</v>
      </c>
      <c r="N251" s="34">
        <v>333031.02</v>
      </c>
      <c r="O251" s="10">
        <f>SUM(C251:N251)</f>
        <v>3194414.81</v>
      </c>
    </row>
    <row r="252" spans="1:15" ht="15">
      <c r="A252" s="24" t="s">
        <v>24</v>
      </c>
      <c r="B252" s="25" t="s">
        <v>8</v>
      </c>
      <c r="C252" s="34">
        <v>157.74450490050492</v>
      </c>
      <c r="D252" s="34">
        <v>114.50547883064517</v>
      </c>
      <c r="E252" s="34">
        <v>158.65362295081968</v>
      </c>
      <c r="F252" s="34">
        <v>139.65</v>
      </c>
      <c r="G252" s="34">
        <v>129.91024043715848</v>
      </c>
      <c r="H252" s="34">
        <v>132.87530407191963</v>
      </c>
      <c r="I252" s="34">
        <v>105.36176626123743</v>
      </c>
      <c r="J252" s="34">
        <v>152.1307951048951</v>
      </c>
      <c r="K252" s="34">
        <v>170.99173607038128</v>
      </c>
      <c r="L252" s="34">
        <v>145.2486282051282</v>
      </c>
      <c r="M252" s="34">
        <v>169.67290322580644</v>
      </c>
      <c r="N252" s="34">
        <v>179.04893548387096</v>
      </c>
      <c r="O252" s="10">
        <f>SUM(O251/O249/O323)</f>
        <v>145.99792696132215</v>
      </c>
    </row>
    <row r="253" spans="1:15" ht="15">
      <c r="A253" s="24" t="s">
        <v>24</v>
      </c>
      <c r="B253" s="25" t="s">
        <v>9</v>
      </c>
      <c r="C253" s="40">
        <v>7.112748825499169</v>
      </c>
      <c r="D253" s="40">
        <v>6.2668114162573225</v>
      </c>
      <c r="E253" s="40">
        <v>7.944615435974587</v>
      </c>
      <c r="F253" s="40">
        <v>7.816369382278134</v>
      </c>
      <c r="G253" s="40">
        <v>7.466960526069893</v>
      </c>
      <c r="H253" s="40">
        <v>7.7137348805796035</v>
      </c>
      <c r="I253" s="40">
        <v>6.1102193604420085</v>
      </c>
      <c r="J253" s="40">
        <v>8.01517657788711</v>
      </c>
      <c r="K253" s="40">
        <v>7.2474091040787</v>
      </c>
      <c r="L253" s="40">
        <v>7.487935879213718</v>
      </c>
      <c r="M253" s="40">
        <v>7.133176478665326</v>
      </c>
      <c r="N253" s="40">
        <v>6.846968874276073</v>
      </c>
      <c r="O253" s="14">
        <f>SUM(O251/O250)</f>
        <v>0.0723434556669372</v>
      </c>
    </row>
    <row r="254" spans="2:15" ht="15">
      <c r="B254" s="26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16"/>
    </row>
    <row r="255" spans="1:15" ht="15">
      <c r="A255" s="24" t="s">
        <v>24</v>
      </c>
      <c r="B255" s="7" t="s">
        <v>14</v>
      </c>
      <c r="C255" s="33">
        <v>782</v>
      </c>
      <c r="D255" s="33">
        <v>776</v>
      </c>
      <c r="E255" s="33">
        <v>783</v>
      </c>
      <c r="F255" s="33">
        <v>774</v>
      </c>
      <c r="G255" s="33">
        <v>771</v>
      </c>
      <c r="H255" s="33">
        <v>682</v>
      </c>
      <c r="I255" s="33">
        <v>769</v>
      </c>
      <c r="J255" s="33">
        <v>778</v>
      </c>
      <c r="K255" s="33">
        <v>780</v>
      </c>
      <c r="L255" s="33">
        <v>732</v>
      </c>
      <c r="M255" s="33">
        <v>728</v>
      </c>
      <c r="N255" s="33">
        <v>730</v>
      </c>
      <c r="O255" s="8">
        <f>SUM(C255:N255)</f>
        <v>9085</v>
      </c>
    </row>
    <row r="256" spans="1:15" ht="15">
      <c r="A256" s="24" t="s">
        <v>24</v>
      </c>
      <c r="B256" s="25" t="s">
        <v>7</v>
      </c>
      <c r="C256" s="34">
        <v>104861521.5</v>
      </c>
      <c r="D256" s="34">
        <v>90635174.66</v>
      </c>
      <c r="E256" s="34">
        <v>93655340.18</v>
      </c>
      <c r="F256" s="34">
        <v>92213136.42</v>
      </c>
      <c r="G256" s="34">
        <v>88632661.5</v>
      </c>
      <c r="H256" s="34">
        <v>79561819</v>
      </c>
      <c r="I256" s="34">
        <v>94861574.01</v>
      </c>
      <c r="J256" s="34">
        <v>89351457</v>
      </c>
      <c r="K256" s="34">
        <v>106375159</v>
      </c>
      <c r="L256" s="34">
        <v>90942201.3</v>
      </c>
      <c r="M256" s="34">
        <v>98550733</v>
      </c>
      <c r="N256" s="34">
        <v>93120667</v>
      </c>
      <c r="O256" s="10">
        <f>SUM(C256:N256)</f>
        <v>1122761444.57</v>
      </c>
    </row>
    <row r="257" spans="1:15" ht="15">
      <c r="A257" s="24" t="s">
        <v>24</v>
      </c>
      <c r="B257" s="25" t="s">
        <v>0</v>
      </c>
      <c r="C257" s="34">
        <v>5644714.99</v>
      </c>
      <c r="D257" s="34">
        <v>4848493.22</v>
      </c>
      <c r="E257" s="34">
        <v>5500564.600000001</v>
      </c>
      <c r="F257" s="34">
        <v>5286701.43</v>
      </c>
      <c r="G257" s="34">
        <v>4809592.55</v>
      </c>
      <c r="H257" s="34">
        <v>4566256.18</v>
      </c>
      <c r="I257" s="34">
        <v>4581747.2</v>
      </c>
      <c r="J257" s="34">
        <v>4795629.89</v>
      </c>
      <c r="K257" s="34">
        <v>6147408.5200000005</v>
      </c>
      <c r="L257" s="34">
        <v>5109992.89</v>
      </c>
      <c r="M257" s="34">
        <v>5193944.23</v>
      </c>
      <c r="N257" s="34">
        <v>5297460.2</v>
      </c>
      <c r="O257" s="10">
        <f>SUM(C257:N257)</f>
        <v>61782505.900000006</v>
      </c>
    </row>
    <row r="258" spans="1:15" ht="15">
      <c r="A258" s="24" t="s">
        <v>24</v>
      </c>
      <c r="B258" s="25" t="s">
        <v>8</v>
      </c>
      <c r="C258" s="34">
        <v>250.82915260346206</v>
      </c>
      <c r="D258" s="34">
        <v>201.55026687728633</v>
      </c>
      <c r="E258" s="34">
        <v>234.1662239250745</v>
      </c>
      <c r="F258" s="34">
        <v>220.3343098274569</v>
      </c>
      <c r="G258" s="34">
        <v>207.93742109814096</v>
      </c>
      <c r="H258" s="34">
        <v>215.9803320404881</v>
      </c>
      <c r="I258" s="34">
        <v>192.19544443978353</v>
      </c>
      <c r="J258" s="34">
        <v>213.37091660075149</v>
      </c>
      <c r="K258" s="34">
        <v>254.2352572373863</v>
      </c>
      <c r="L258" s="34">
        <v>232.69548679417125</v>
      </c>
      <c r="M258" s="34">
        <v>230.14641217653312</v>
      </c>
      <c r="N258" s="34">
        <v>241.8931598173516</v>
      </c>
      <c r="O258" s="10">
        <f>SUM(O257/O255/O323)</f>
        <v>224.4053278735663</v>
      </c>
    </row>
    <row r="259" spans="1:15" ht="15">
      <c r="A259" s="24" t="s">
        <v>24</v>
      </c>
      <c r="B259" s="25" t="s">
        <v>9</v>
      </c>
      <c r="C259" s="40">
        <v>5.3830183934533125</v>
      </c>
      <c r="D259" s="40">
        <v>5.34946088887473</v>
      </c>
      <c r="E259" s="40">
        <v>5.873199103679771</v>
      </c>
      <c r="F259" s="40">
        <v>5.733132648173729</v>
      </c>
      <c r="G259" s="40">
        <v>5.426433629097328</v>
      </c>
      <c r="H259" s="40">
        <v>5.7392556346656685</v>
      </c>
      <c r="I259" s="40">
        <v>4.829929555582756</v>
      </c>
      <c r="J259" s="40">
        <v>5.367153542890744</v>
      </c>
      <c r="K259" s="40">
        <v>5.778988795683023</v>
      </c>
      <c r="L259" s="40">
        <v>5.618945678632919</v>
      </c>
      <c r="M259" s="40">
        <v>5.2703253155915135</v>
      </c>
      <c r="N259" s="40">
        <v>5.688812559729625</v>
      </c>
      <c r="O259" s="14">
        <f>SUM(O257/O256)</f>
        <v>0.0550272777879915</v>
      </c>
    </row>
    <row r="260" spans="2:15" ht="15">
      <c r="B260" s="26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16"/>
    </row>
    <row r="261" spans="1:15" ht="15">
      <c r="A261" s="24" t="s">
        <v>24</v>
      </c>
      <c r="B261" s="7" t="s">
        <v>38</v>
      </c>
      <c r="C261" s="33">
        <v>39</v>
      </c>
      <c r="D261" s="33">
        <v>39</v>
      </c>
      <c r="E261" s="33">
        <v>39</v>
      </c>
      <c r="F261" s="33">
        <v>39</v>
      </c>
      <c r="G261" s="33">
        <v>38</v>
      </c>
      <c r="H261" s="33">
        <v>114</v>
      </c>
      <c r="I261" s="33">
        <v>39</v>
      </c>
      <c r="J261" s="33">
        <v>37</v>
      </c>
      <c r="K261" s="33">
        <v>37</v>
      </c>
      <c r="L261" s="33">
        <v>37</v>
      </c>
      <c r="M261" s="33">
        <v>37</v>
      </c>
      <c r="N261" s="33">
        <v>37</v>
      </c>
      <c r="O261" s="8">
        <f>SUM(C261:N261)</f>
        <v>532</v>
      </c>
    </row>
    <row r="262" spans="1:15" ht="15">
      <c r="A262" s="24" t="s">
        <v>24</v>
      </c>
      <c r="B262" s="25" t="s">
        <v>7</v>
      </c>
      <c r="C262" s="34">
        <v>5255104</v>
      </c>
      <c r="D262" s="34">
        <v>4460270</v>
      </c>
      <c r="E262" s="34">
        <v>4649756</v>
      </c>
      <c r="F262" s="34">
        <v>4421692</v>
      </c>
      <c r="G262" s="34">
        <v>4089728</v>
      </c>
      <c r="H262" s="34">
        <v>11099038</v>
      </c>
      <c r="I262" s="34">
        <v>4433808</v>
      </c>
      <c r="J262" s="34">
        <v>4028146</v>
      </c>
      <c r="K262" s="34">
        <v>4693562</v>
      </c>
      <c r="L262" s="34">
        <v>4124697.38</v>
      </c>
      <c r="M262" s="34">
        <v>4243842</v>
      </c>
      <c r="N262" s="34">
        <v>4584926</v>
      </c>
      <c r="O262" s="10">
        <f>SUM(C262:N262)</f>
        <v>60084569.38</v>
      </c>
    </row>
    <row r="263" spans="1:15" ht="15">
      <c r="A263" s="24" t="s">
        <v>24</v>
      </c>
      <c r="B263" s="25" t="s">
        <v>0</v>
      </c>
      <c r="C263" s="34">
        <v>425467.08</v>
      </c>
      <c r="D263" s="34">
        <v>264100.65</v>
      </c>
      <c r="E263" s="34">
        <v>229024.7</v>
      </c>
      <c r="F263" s="34">
        <v>275664.38</v>
      </c>
      <c r="G263" s="34">
        <v>257446.36</v>
      </c>
      <c r="H263" s="34">
        <v>629744.96</v>
      </c>
      <c r="I263" s="34">
        <v>263617.25</v>
      </c>
      <c r="J263" s="34">
        <v>127585.63</v>
      </c>
      <c r="K263" s="34">
        <v>329392.59</v>
      </c>
      <c r="L263" s="34">
        <v>266123.12</v>
      </c>
      <c r="M263" s="34">
        <v>280545.07</v>
      </c>
      <c r="N263" s="34">
        <v>354360.84</v>
      </c>
      <c r="O263" s="10">
        <f>SUM(C263:N263)</f>
        <v>3703072.6299999994</v>
      </c>
    </row>
    <row r="264" spans="1:15" ht="15">
      <c r="A264" s="24" t="s">
        <v>24</v>
      </c>
      <c r="B264" s="25" t="s">
        <v>8</v>
      </c>
      <c r="C264" s="34">
        <v>379.09154737154734</v>
      </c>
      <c r="D264" s="34">
        <v>218.44553349875932</v>
      </c>
      <c r="E264" s="34">
        <v>195.74760683760684</v>
      </c>
      <c r="F264" s="34">
        <v>228.01023986765927</v>
      </c>
      <c r="G264" s="34">
        <v>225.8301403508772</v>
      </c>
      <c r="H264" s="34">
        <v>178.19608375778157</v>
      </c>
      <c r="I264" s="34">
        <v>218.04569892473114</v>
      </c>
      <c r="J264" s="34">
        <v>119.36285550935551</v>
      </c>
      <c r="K264" s="34">
        <v>287.1774978204011</v>
      </c>
      <c r="L264" s="34">
        <v>239.7505585585585</v>
      </c>
      <c r="M264" s="34">
        <v>244.59029642545775</v>
      </c>
      <c r="N264" s="34">
        <v>319.244</v>
      </c>
      <c r="O264" s="10">
        <f>SUM(O263/O261/O323)</f>
        <v>229.69057448600444</v>
      </c>
    </row>
    <row r="265" spans="1:15" ht="15">
      <c r="A265" s="24" t="s">
        <v>24</v>
      </c>
      <c r="B265" s="25" t="s">
        <v>9</v>
      </c>
      <c r="C265" s="40">
        <v>8.096263746635653</v>
      </c>
      <c r="D265" s="40">
        <v>5.921180780535708</v>
      </c>
      <c r="E265" s="40">
        <v>4.925520823028133</v>
      </c>
      <c r="F265" s="40">
        <v>6.234364130292205</v>
      </c>
      <c r="G265" s="40">
        <v>6.294950666645802</v>
      </c>
      <c r="H265" s="40">
        <v>5.673869753396645</v>
      </c>
      <c r="I265" s="40">
        <v>5.9456171760256655</v>
      </c>
      <c r="J265" s="40">
        <v>3.167353665929686</v>
      </c>
      <c r="K265" s="40">
        <v>7.017966099094888</v>
      </c>
      <c r="L265" s="40">
        <v>6.4519429059302285</v>
      </c>
      <c r="M265" s="40">
        <v>6.610638897489586</v>
      </c>
      <c r="N265" s="40">
        <v>7.728823540445363</v>
      </c>
      <c r="O265" s="14">
        <f>SUM(O263/O262)</f>
        <v>0.06163100889648082</v>
      </c>
    </row>
    <row r="266" spans="2:15" ht="15">
      <c r="B266" s="26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16"/>
    </row>
    <row r="267" spans="1:15" ht="15">
      <c r="A267" s="24" t="s">
        <v>24</v>
      </c>
      <c r="B267" s="7" t="s">
        <v>15</v>
      </c>
      <c r="C267" s="33">
        <v>128</v>
      </c>
      <c r="D267" s="33">
        <v>128</v>
      </c>
      <c r="E267" s="33">
        <v>127</v>
      </c>
      <c r="F267" s="33">
        <v>125</v>
      </c>
      <c r="G267" s="33">
        <v>125</v>
      </c>
      <c r="H267" s="33">
        <v>125</v>
      </c>
      <c r="I267" s="33">
        <v>125</v>
      </c>
      <c r="J267" s="33">
        <v>123</v>
      </c>
      <c r="K267" s="33">
        <v>120</v>
      </c>
      <c r="L267" s="33">
        <v>110</v>
      </c>
      <c r="M267" s="33">
        <v>116</v>
      </c>
      <c r="N267" s="33">
        <v>115</v>
      </c>
      <c r="O267" s="8">
        <f>SUM(C267:N267)</f>
        <v>1467</v>
      </c>
    </row>
    <row r="268" spans="1:15" ht="15">
      <c r="A268" s="24" t="s">
        <v>24</v>
      </c>
      <c r="B268" s="25" t="s">
        <v>7</v>
      </c>
      <c r="C268" s="34">
        <v>16771950</v>
      </c>
      <c r="D268" s="34">
        <v>15589275</v>
      </c>
      <c r="E268" s="34">
        <v>16213480.63</v>
      </c>
      <c r="F268" s="34">
        <v>16551015</v>
      </c>
      <c r="G268" s="34">
        <v>13387700</v>
      </c>
      <c r="H268" s="34">
        <v>13487325</v>
      </c>
      <c r="I268" s="34">
        <v>14147010</v>
      </c>
      <c r="J268" s="34">
        <v>13628245</v>
      </c>
      <c r="K268" s="34">
        <v>17708730</v>
      </c>
      <c r="L268" s="34">
        <v>14897617</v>
      </c>
      <c r="M268" s="34">
        <v>15256925</v>
      </c>
      <c r="N268" s="34">
        <v>14985525</v>
      </c>
      <c r="O268" s="10">
        <f>SUM(C268:N268)</f>
        <v>182624797.63</v>
      </c>
    </row>
    <row r="269" spans="1:15" ht="15">
      <c r="A269" s="24" t="s">
        <v>24</v>
      </c>
      <c r="B269" s="25" t="s">
        <v>0</v>
      </c>
      <c r="C269" s="34">
        <v>904411.84</v>
      </c>
      <c r="D269" s="34">
        <v>952733.43</v>
      </c>
      <c r="E269" s="34">
        <v>1025062.87</v>
      </c>
      <c r="F269" s="34">
        <v>560378.56</v>
      </c>
      <c r="G269" s="34">
        <v>770118.62</v>
      </c>
      <c r="H269" s="34">
        <v>689244.58</v>
      </c>
      <c r="I269" s="34">
        <v>565816.19</v>
      </c>
      <c r="J269" s="34">
        <v>713501.43</v>
      </c>
      <c r="K269" s="34">
        <v>894827.29</v>
      </c>
      <c r="L269" s="34">
        <v>831806.74</v>
      </c>
      <c r="M269" s="34">
        <v>938379.91</v>
      </c>
      <c r="N269" s="34">
        <v>805238.04</v>
      </c>
      <c r="O269" s="10">
        <f>SUM(C269:N269)</f>
        <v>9651519.5</v>
      </c>
    </row>
    <row r="270" spans="1:15" ht="15">
      <c r="A270" s="24" t="s">
        <v>24</v>
      </c>
      <c r="B270" s="25" t="s">
        <v>8</v>
      </c>
      <c r="C270" s="34">
        <v>245.52686293436295</v>
      </c>
      <c r="D270" s="34">
        <v>240.1041910282258</v>
      </c>
      <c r="E270" s="34">
        <v>269.04537270341206</v>
      </c>
      <c r="F270" s="34">
        <v>144.61382193548386</v>
      </c>
      <c r="G270" s="34">
        <v>205.36496533333332</v>
      </c>
      <c r="H270" s="34">
        <v>177.86956903225808</v>
      </c>
      <c r="I270" s="34">
        <v>146.01708129032258</v>
      </c>
      <c r="J270" s="34">
        <v>200.79777579737336</v>
      </c>
      <c r="K270" s="34">
        <v>240.5449704301075</v>
      </c>
      <c r="L270" s="34">
        <v>252.06264848484852</v>
      </c>
      <c r="M270" s="34">
        <v>260.951031701891</v>
      </c>
      <c r="N270" s="34">
        <v>233.4023304347826</v>
      </c>
      <c r="O270" s="10">
        <f>SUM(O269/O267/O323)</f>
        <v>217.09916583363056</v>
      </c>
    </row>
    <row r="271" spans="1:15" ht="15">
      <c r="A271" s="24" t="s">
        <v>24</v>
      </c>
      <c r="B271" s="25" t="s">
        <v>9</v>
      </c>
      <c r="C271" s="40">
        <v>5.392407203694263</v>
      </c>
      <c r="D271" s="40">
        <v>6.111467210630386</v>
      </c>
      <c r="E271" s="40">
        <v>6.322287566701216</v>
      </c>
      <c r="F271" s="40">
        <v>3.3857655255584023</v>
      </c>
      <c r="G271" s="40">
        <v>5.752434099957425</v>
      </c>
      <c r="H271" s="40">
        <v>5.110313423899846</v>
      </c>
      <c r="I271" s="40">
        <v>3.9995461231737313</v>
      </c>
      <c r="J271" s="40">
        <v>5.2354608388681</v>
      </c>
      <c r="K271" s="40">
        <v>5.053029155676325</v>
      </c>
      <c r="L271" s="40">
        <v>5.5834885539076495</v>
      </c>
      <c r="M271" s="40">
        <v>6.1505179451298355</v>
      </c>
      <c r="N271" s="40">
        <v>5.373438968604703</v>
      </c>
      <c r="O271" s="14">
        <f>SUM(O269/O268)</f>
        <v>0.05284889908299361</v>
      </c>
    </row>
    <row r="272" spans="2:15" ht="15">
      <c r="B272" s="26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14"/>
    </row>
    <row r="273" spans="1:15" ht="15">
      <c r="A273" s="24" t="s">
        <v>24</v>
      </c>
      <c r="B273" s="7" t="s">
        <v>41</v>
      </c>
      <c r="C273" s="33">
        <v>26</v>
      </c>
      <c r="D273" s="33">
        <v>22</v>
      </c>
      <c r="E273" s="33">
        <v>22</v>
      </c>
      <c r="F273" s="33">
        <v>22</v>
      </c>
      <c r="G273" s="33">
        <v>22</v>
      </c>
      <c r="H273" s="33">
        <v>22</v>
      </c>
      <c r="I273" s="33">
        <v>22</v>
      </c>
      <c r="J273" s="33">
        <v>22</v>
      </c>
      <c r="K273" s="33">
        <v>22</v>
      </c>
      <c r="L273" s="33">
        <v>22</v>
      </c>
      <c r="M273" s="33">
        <v>23</v>
      </c>
      <c r="N273" s="33">
        <v>22</v>
      </c>
      <c r="O273" s="8">
        <f>SUM(C273:N273)</f>
        <v>269</v>
      </c>
    </row>
    <row r="274" spans="1:15" ht="15">
      <c r="A274" s="24" t="s">
        <v>24</v>
      </c>
      <c r="B274" s="25" t="s">
        <v>7</v>
      </c>
      <c r="C274" s="34">
        <v>6388740</v>
      </c>
      <c r="D274" s="34">
        <v>6233760</v>
      </c>
      <c r="E274" s="34">
        <v>6429465</v>
      </c>
      <c r="F274" s="34">
        <v>7067785</v>
      </c>
      <c r="G274" s="34">
        <v>4697805</v>
      </c>
      <c r="H274" s="34">
        <v>5531985</v>
      </c>
      <c r="I274" s="34">
        <v>6152960</v>
      </c>
      <c r="J274" s="34">
        <v>5774645</v>
      </c>
      <c r="K274" s="34">
        <v>6240715</v>
      </c>
      <c r="L274" s="34">
        <v>4942540</v>
      </c>
      <c r="M274" s="34">
        <v>4359290</v>
      </c>
      <c r="N274" s="34">
        <v>5214825</v>
      </c>
      <c r="O274" s="10">
        <f>SUM(C274:N274)</f>
        <v>69034515</v>
      </c>
    </row>
    <row r="275" spans="1:15" ht="15">
      <c r="A275" s="24" t="s">
        <v>24</v>
      </c>
      <c r="B275" s="25" t="s">
        <v>0</v>
      </c>
      <c r="C275" s="34">
        <v>467376.73</v>
      </c>
      <c r="D275" s="34">
        <v>313635.93</v>
      </c>
      <c r="E275" s="34">
        <v>47449.69</v>
      </c>
      <c r="F275" s="34">
        <v>307071.22</v>
      </c>
      <c r="G275" s="34">
        <v>395352.1</v>
      </c>
      <c r="H275" s="34">
        <v>282938.49</v>
      </c>
      <c r="I275" s="34">
        <v>414323.25</v>
      </c>
      <c r="J275" s="34">
        <v>86068.65</v>
      </c>
      <c r="K275" s="34">
        <v>304772.04</v>
      </c>
      <c r="L275" s="34">
        <v>380350.11</v>
      </c>
      <c r="M275" s="34">
        <v>227909.67</v>
      </c>
      <c r="N275" s="34">
        <v>367863.04</v>
      </c>
      <c r="O275" s="10">
        <f>SUM(C275:N275)</f>
        <v>3595110.92</v>
      </c>
    </row>
    <row r="276" spans="1:15" ht="15">
      <c r="A276" s="24" t="s">
        <v>24</v>
      </c>
      <c r="B276" s="25" t="s">
        <v>8</v>
      </c>
      <c r="C276" s="34">
        <v>624.6496242946243</v>
      </c>
      <c r="D276" s="34">
        <v>459.87673020527853</v>
      </c>
      <c r="E276" s="34">
        <v>71.8934696969697</v>
      </c>
      <c r="F276" s="34">
        <v>450.25105571847513</v>
      </c>
      <c r="G276" s="34">
        <v>599.0183333333333</v>
      </c>
      <c r="H276" s="34">
        <v>414.86582111436957</v>
      </c>
      <c r="I276" s="34">
        <v>607.5120967741935</v>
      </c>
      <c r="J276" s="34">
        <v>135.42270104895104</v>
      </c>
      <c r="K276" s="34">
        <v>446.8798240469209</v>
      </c>
      <c r="L276" s="34">
        <v>576.2880454545456</v>
      </c>
      <c r="M276" s="34">
        <v>319.6489060308555</v>
      </c>
      <c r="N276" s="34">
        <v>557.3682424242425</v>
      </c>
      <c r="O276" s="10">
        <f>SUM(O275/O273/O323)</f>
        <v>441.0142172854893</v>
      </c>
    </row>
    <row r="277" spans="1:15" ht="15">
      <c r="A277" s="24" t="s">
        <v>24</v>
      </c>
      <c r="B277" s="25" t="s">
        <v>9</v>
      </c>
      <c r="C277" s="40">
        <v>7.315632346910347</v>
      </c>
      <c r="D277" s="40">
        <v>5.031248074998075</v>
      </c>
      <c r="E277" s="40">
        <v>0.7380037063737029</v>
      </c>
      <c r="F277" s="40">
        <v>4.3446598899089315</v>
      </c>
      <c r="G277" s="40">
        <v>8.415677108777396</v>
      </c>
      <c r="H277" s="40">
        <v>5.114592501606566</v>
      </c>
      <c r="I277" s="40">
        <v>6.733722468535469</v>
      </c>
      <c r="J277" s="40">
        <v>1.4904578549850251</v>
      </c>
      <c r="K277" s="40">
        <v>4.883607727640183</v>
      </c>
      <c r="L277" s="40">
        <v>7.695438175512996</v>
      </c>
      <c r="M277" s="40">
        <v>5.228137380169707</v>
      </c>
      <c r="N277" s="40">
        <v>7.054178040490333</v>
      </c>
      <c r="O277" s="14">
        <f>SUM(O275/O274)</f>
        <v>0.05207700698701222</v>
      </c>
    </row>
    <row r="278" spans="2:15" ht="15">
      <c r="B278" s="26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14"/>
    </row>
    <row r="279" spans="1:15" ht="15">
      <c r="A279" s="24" t="s">
        <v>24</v>
      </c>
      <c r="B279" s="7" t="s">
        <v>39</v>
      </c>
      <c r="C279" s="33">
        <v>1313</v>
      </c>
      <c r="D279" s="33">
        <v>1312</v>
      </c>
      <c r="E279" s="33">
        <v>1294</v>
      </c>
      <c r="F279" s="33">
        <v>1295</v>
      </c>
      <c r="G279" s="33">
        <v>1329</v>
      </c>
      <c r="H279" s="33">
        <v>1266</v>
      </c>
      <c r="I279" s="33">
        <v>1250</v>
      </c>
      <c r="J279" s="33">
        <v>1244</v>
      </c>
      <c r="K279" s="33">
        <v>1244</v>
      </c>
      <c r="L279" s="33">
        <v>1270</v>
      </c>
      <c r="M279" s="33">
        <v>1211</v>
      </c>
      <c r="N279" s="33">
        <v>1239</v>
      </c>
      <c r="O279" s="8">
        <f>SUM(C279:N279)</f>
        <v>15267</v>
      </c>
    </row>
    <row r="280" spans="1:15" ht="15">
      <c r="A280" s="24" t="s">
        <v>24</v>
      </c>
      <c r="B280" s="25" t="s">
        <v>7</v>
      </c>
      <c r="C280" s="34">
        <v>161938177.72</v>
      </c>
      <c r="D280" s="34">
        <v>156029694.19</v>
      </c>
      <c r="E280" s="34">
        <v>148305700.14000002</v>
      </c>
      <c r="F280" s="34">
        <v>143010031.61</v>
      </c>
      <c r="G280" s="34">
        <v>135213621.61</v>
      </c>
      <c r="H280" s="34">
        <v>125083965.05</v>
      </c>
      <c r="I280" s="34">
        <v>137924419.29</v>
      </c>
      <c r="J280" s="34">
        <v>130263146.9</v>
      </c>
      <c r="K280" s="34">
        <v>160917383.24</v>
      </c>
      <c r="L280" s="34">
        <v>140206806.15</v>
      </c>
      <c r="M280" s="34">
        <v>147380562.21</v>
      </c>
      <c r="N280" s="34">
        <v>141836988.44</v>
      </c>
      <c r="O280" s="10">
        <f>SUM(C280:N280)</f>
        <v>1728110496.5500002</v>
      </c>
    </row>
    <row r="281" spans="1:15" ht="15">
      <c r="A281" s="24" t="s">
        <v>24</v>
      </c>
      <c r="B281" s="25" t="s">
        <v>0</v>
      </c>
      <c r="C281" s="34">
        <v>7738186.74</v>
      </c>
      <c r="D281" s="34">
        <v>7105617.04</v>
      </c>
      <c r="E281" s="34">
        <v>7034921.82</v>
      </c>
      <c r="F281" s="34">
        <v>6784284.8100000005</v>
      </c>
      <c r="G281" s="34">
        <v>6328763.18</v>
      </c>
      <c r="H281" s="34">
        <v>5789737.12</v>
      </c>
      <c r="I281" s="34">
        <v>6793129.55</v>
      </c>
      <c r="J281" s="34">
        <v>6157792.9</v>
      </c>
      <c r="K281" s="34">
        <v>8055682.430000001</v>
      </c>
      <c r="L281" s="34">
        <v>6583397.04</v>
      </c>
      <c r="M281" s="34">
        <v>7099057.09</v>
      </c>
      <c r="N281" s="34">
        <v>6607651.33</v>
      </c>
      <c r="O281" s="10">
        <f>SUM(C281:N281)</f>
        <v>82078221.05</v>
      </c>
    </row>
    <row r="282" spans="1:15" ht="15">
      <c r="A282" s="24" t="s">
        <v>24</v>
      </c>
      <c r="B282" s="25" t="s">
        <v>8</v>
      </c>
      <c r="C282" s="34">
        <v>204.7939984179588</v>
      </c>
      <c r="D282" s="34">
        <v>174.70537568843432</v>
      </c>
      <c r="E282" s="34">
        <v>181.2190061823802</v>
      </c>
      <c r="F282" s="34">
        <v>168.99451513264415</v>
      </c>
      <c r="G282" s="34">
        <v>158.73496814647606</v>
      </c>
      <c r="H282" s="34">
        <v>147.52426030678285</v>
      </c>
      <c r="I282" s="34">
        <v>175.30656903225804</v>
      </c>
      <c r="J282" s="34">
        <v>171.34595628246353</v>
      </c>
      <c r="K282" s="34">
        <v>208.8912568716938</v>
      </c>
      <c r="L282" s="34">
        <v>172.79257322834644</v>
      </c>
      <c r="M282" s="34">
        <v>189.101438160944</v>
      </c>
      <c r="N282" s="34">
        <v>177.76839736346517</v>
      </c>
      <c r="O282" s="10">
        <f>SUM(O281/O279/O323)</f>
        <v>177.40538795016946</v>
      </c>
    </row>
    <row r="283" spans="1:15" ht="15">
      <c r="A283" s="24" t="s">
        <v>24</v>
      </c>
      <c r="B283" s="25" t="s">
        <v>9</v>
      </c>
      <c r="C283" s="40">
        <v>4.77848204107851</v>
      </c>
      <c r="D283" s="40">
        <v>4.554015872996182</v>
      </c>
      <c r="E283" s="40">
        <v>4.743527601001891</v>
      </c>
      <c r="F283" s="40">
        <v>4.743922320429449</v>
      </c>
      <c r="G283" s="40">
        <v>4.680566280706694</v>
      </c>
      <c r="H283" s="40">
        <v>4.628680516871736</v>
      </c>
      <c r="I283" s="40">
        <v>4.925255139712976</v>
      </c>
      <c r="J283" s="40">
        <v>4.727194948489304</v>
      </c>
      <c r="K283" s="40">
        <v>5.006098326857183</v>
      </c>
      <c r="L283" s="40">
        <v>4.695490340858892</v>
      </c>
      <c r="M283" s="40">
        <v>4.816820470453001</v>
      </c>
      <c r="N283" s="40">
        <v>4.6586235386654264</v>
      </c>
      <c r="O283" s="14">
        <f>SUM(O281/O280)</f>
        <v>0.04749593339885439</v>
      </c>
    </row>
    <row r="284" spans="2:15" ht="15">
      <c r="B284" s="26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14"/>
    </row>
    <row r="285" spans="1:15" ht="15">
      <c r="A285" s="24" t="s">
        <v>24</v>
      </c>
      <c r="B285" s="7" t="s">
        <v>16</v>
      </c>
      <c r="C285" s="33">
        <v>203</v>
      </c>
      <c r="D285" s="33">
        <v>202</v>
      </c>
      <c r="E285" s="33">
        <v>199</v>
      </c>
      <c r="F285" s="33">
        <v>196</v>
      </c>
      <c r="G285" s="33">
        <v>199</v>
      </c>
      <c r="H285" s="33">
        <v>195</v>
      </c>
      <c r="I285" s="33">
        <v>197</v>
      </c>
      <c r="J285" s="33">
        <v>198</v>
      </c>
      <c r="K285" s="33">
        <v>198</v>
      </c>
      <c r="L285" s="33">
        <v>203</v>
      </c>
      <c r="M285" s="33">
        <v>201</v>
      </c>
      <c r="N285" s="33">
        <v>199</v>
      </c>
      <c r="O285" s="8">
        <f>SUM(C285:N285)</f>
        <v>2390</v>
      </c>
    </row>
    <row r="286" spans="1:15" ht="15">
      <c r="A286" s="24" t="s">
        <v>24</v>
      </c>
      <c r="B286" s="25" t="s">
        <v>0</v>
      </c>
      <c r="C286" s="34">
        <v>5657623.42</v>
      </c>
      <c r="D286" s="34">
        <v>4995068.48</v>
      </c>
      <c r="E286" s="34">
        <v>5554580.66</v>
      </c>
      <c r="F286" s="34">
        <v>5308912.22</v>
      </c>
      <c r="G286" s="34">
        <v>5280917.4</v>
      </c>
      <c r="H286" s="34">
        <v>5021776.64</v>
      </c>
      <c r="I286" s="34">
        <v>5078364.41</v>
      </c>
      <c r="J286" s="34">
        <v>5450175.93</v>
      </c>
      <c r="K286" s="34">
        <v>6000718.18</v>
      </c>
      <c r="L286" s="34">
        <v>5380395.48</v>
      </c>
      <c r="M286" s="34">
        <v>5207581.62</v>
      </c>
      <c r="N286" s="34">
        <v>5187254.98</v>
      </c>
      <c r="O286" s="10">
        <f>SUM(C286:N286)</f>
        <v>64123369.42</v>
      </c>
    </row>
    <row r="287" spans="1:15" ht="15">
      <c r="A287" s="24" t="s">
        <v>24</v>
      </c>
      <c r="B287" s="25" t="s">
        <v>8</v>
      </c>
      <c r="C287" s="34">
        <v>968.4578956577972</v>
      </c>
      <c r="D287" s="34">
        <v>797.6794123283297</v>
      </c>
      <c r="E287" s="34">
        <v>930.4155209380235</v>
      </c>
      <c r="F287" s="34">
        <v>873.7511882817644</v>
      </c>
      <c r="G287" s="34">
        <v>884.5757788944725</v>
      </c>
      <c r="H287" s="34">
        <v>830.7322812241521</v>
      </c>
      <c r="I287" s="34">
        <v>831.5645013918454</v>
      </c>
      <c r="J287" s="34">
        <v>952.8279597902099</v>
      </c>
      <c r="K287" s="34">
        <v>977.6341120886282</v>
      </c>
      <c r="L287" s="34">
        <v>883.4803743842365</v>
      </c>
      <c r="M287" s="34">
        <v>835.7537506018296</v>
      </c>
      <c r="N287" s="34">
        <v>868.8869313232831</v>
      </c>
      <c r="O287" s="5">
        <f>SUM(O286/O285/O323)</f>
        <v>885.3418828407175</v>
      </c>
    </row>
    <row r="288" spans="1:15" ht="15">
      <c r="A288" s="24"/>
      <c r="B288" s="26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16"/>
    </row>
    <row r="289" spans="1:15" ht="15">
      <c r="A289" s="24" t="s">
        <v>24</v>
      </c>
      <c r="B289" s="7" t="s">
        <v>17</v>
      </c>
      <c r="C289" s="33">
        <v>86</v>
      </c>
      <c r="D289" s="33">
        <v>85</v>
      </c>
      <c r="E289" s="33">
        <v>83</v>
      </c>
      <c r="F289" s="33">
        <v>83</v>
      </c>
      <c r="G289" s="33">
        <v>82</v>
      </c>
      <c r="H289" s="33">
        <v>83</v>
      </c>
      <c r="I289" s="33">
        <v>83</v>
      </c>
      <c r="J289" s="33">
        <v>83</v>
      </c>
      <c r="K289" s="33">
        <v>83</v>
      </c>
      <c r="L289" s="33">
        <v>88</v>
      </c>
      <c r="M289" s="33">
        <v>89</v>
      </c>
      <c r="N289" s="33">
        <v>88</v>
      </c>
      <c r="O289" s="8">
        <f>SUM(C289:N289)</f>
        <v>1016</v>
      </c>
    </row>
    <row r="290" spans="1:15" ht="15">
      <c r="A290" s="24" t="s">
        <v>24</v>
      </c>
      <c r="B290" s="7" t="s">
        <v>18</v>
      </c>
      <c r="C290" s="34">
        <v>12763450.31</v>
      </c>
      <c r="D290" s="34">
        <v>11538753.05</v>
      </c>
      <c r="E290" s="34">
        <v>11930523.25</v>
      </c>
      <c r="F290" s="34">
        <v>10791874.200000001</v>
      </c>
      <c r="G290" s="34">
        <v>11162050.61</v>
      </c>
      <c r="H290" s="34">
        <v>10986314.52</v>
      </c>
      <c r="I290" s="34">
        <v>11219472.41</v>
      </c>
      <c r="J290" s="34">
        <v>11352447.97</v>
      </c>
      <c r="K290" s="34">
        <v>12942434.55</v>
      </c>
      <c r="L290" s="34">
        <v>12274529.3</v>
      </c>
      <c r="M290" s="34">
        <v>11412984.85</v>
      </c>
      <c r="N290" s="34">
        <v>11489731.25</v>
      </c>
      <c r="O290" s="10">
        <f>SUM(C290:N290)</f>
        <v>139864566.26999998</v>
      </c>
    </row>
    <row r="291" spans="1:15" ht="15">
      <c r="A291" s="24" t="s">
        <v>24</v>
      </c>
      <c r="B291" s="25" t="s">
        <v>0</v>
      </c>
      <c r="C291" s="34">
        <v>2086154.56</v>
      </c>
      <c r="D291" s="34">
        <v>1729043.55</v>
      </c>
      <c r="E291" s="34">
        <v>2095741.25</v>
      </c>
      <c r="F291" s="34">
        <v>1786407.2</v>
      </c>
      <c r="G291" s="34">
        <v>2084037.61</v>
      </c>
      <c r="H291" s="34">
        <v>1875011.27</v>
      </c>
      <c r="I291" s="34">
        <v>1795845.66</v>
      </c>
      <c r="J291" s="34">
        <v>2035381.22</v>
      </c>
      <c r="K291" s="34">
        <v>2238143.55</v>
      </c>
      <c r="L291" s="34">
        <v>2101869.05</v>
      </c>
      <c r="M291" s="34">
        <v>2088038.1</v>
      </c>
      <c r="N291" s="34">
        <v>2040927.75</v>
      </c>
      <c r="O291" s="10">
        <f>SUM(C291:N291)</f>
        <v>23956600.770000003</v>
      </c>
    </row>
    <row r="292" spans="1:15" ht="15">
      <c r="A292" s="24" t="s">
        <v>24</v>
      </c>
      <c r="B292" s="25" t="s">
        <v>8</v>
      </c>
      <c r="C292" s="34">
        <v>842.9285732243873</v>
      </c>
      <c r="D292" s="34">
        <v>656.1835104364327</v>
      </c>
      <c r="E292" s="34">
        <v>841.6631526104419</v>
      </c>
      <c r="F292" s="34">
        <v>694.2896230081617</v>
      </c>
      <c r="G292" s="34">
        <v>847.1697601626016</v>
      </c>
      <c r="H292" s="34">
        <v>728.7257170617956</v>
      </c>
      <c r="I292" s="34">
        <v>697.957893509522</v>
      </c>
      <c r="J292" s="34">
        <v>848.8614911955515</v>
      </c>
      <c r="K292" s="34">
        <v>869.8575787019046</v>
      </c>
      <c r="L292" s="34">
        <v>796.162518939394</v>
      </c>
      <c r="M292" s="34">
        <v>756.8097499093875</v>
      </c>
      <c r="N292" s="34">
        <v>773.0786931818183</v>
      </c>
      <c r="O292" s="10">
        <f>SUM(O291/O289/O323)</f>
        <v>778.0796622856532</v>
      </c>
    </row>
    <row r="293" spans="1:15" ht="15">
      <c r="A293" s="24" t="s">
        <v>24</v>
      </c>
      <c r="B293" s="25" t="s">
        <v>9</v>
      </c>
      <c r="C293" s="39">
        <v>0.16344754038533957</v>
      </c>
      <c r="D293" s="39">
        <v>0.14984665522415352</v>
      </c>
      <c r="E293" s="39">
        <v>0.1756621403843289</v>
      </c>
      <c r="F293" s="39">
        <v>0.1655326189773413</v>
      </c>
      <c r="G293" s="39">
        <v>0.18670741450795125</v>
      </c>
      <c r="H293" s="39">
        <v>0.17066790383496142</v>
      </c>
      <c r="I293" s="39">
        <v>0.16006507207944548</v>
      </c>
      <c r="J293" s="39">
        <v>0.17929007253578277</v>
      </c>
      <c r="K293" s="39">
        <v>0.1729306446444421</v>
      </c>
      <c r="L293" s="39">
        <v>0.17123826084312657</v>
      </c>
      <c r="M293" s="39">
        <v>0.18295284953436172</v>
      </c>
      <c r="N293" s="39">
        <v>0.17763059079384472</v>
      </c>
      <c r="O293" s="14">
        <f>SUM(O291/O290)</f>
        <v>0.17128427455852724</v>
      </c>
    </row>
    <row r="294" spans="2:15" ht="15">
      <c r="B294" s="26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16"/>
    </row>
    <row r="295" spans="1:15" ht="15">
      <c r="A295" s="24" t="s">
        <v>24</v>
      </c>
      <c r="B295" s="7" t="s">
        <v>42</v>
      </c>
      <c r="C295" s="33">
        <v>16</v>
      </c>
      <c r="D295" s="33">
        <v>15</v>
      </c>
      <c r="E295" s="33">
        <v>15</v>
      </c>
      <c r="F295" s="33">
        <v>15</v>
      </c>
      <c r="G295" s="33">
        <v>15</v>
      </c>
      <c r="H295" s="33">
        <v>15</v>
      </c>
      <c r="I295" s="33">
        <v>14</v>
      </c>
      <c r="J295" s="33">
        <v>15</v>
      </c>
      <c r="K295" s="33">
        <v>15</v>
      </c>
      <c r="L295" s="33">
        <v>15</v>
      </c>
      <c r="M295" s="33">
        <v>15</v>
      </c>
      <c r="N295" s="33">
        <v>15</v>
      </c>
      <c r="O295" s="8">
        <f>SUM(C295:N295)</f>
        <v>180</v>
      </c>
    </row>
    <row r="296" spans="1:15" ht="15">
      <c r="A296" s="24" t="s">
        <v>24</v>
      </c>
      <c r="B296" s="7" t="s">
        <v>43</v>
      </c>
      <c r="C296" s="34">
        <v>5209104.25</v>
      </c>
      <c r="D296" s="34">
        <v>4654414.5</v>
      </c>
      <c r="E296" s="34">
        <v>4534916.45</v>
      </c>
      <c r="F296" s="34">
        <v>4331908.69</v>
      </c>
      <c r="G296" s="34">
        <v>4021853.25</v>
      </c>
      <c r="H296" s="34">
        <v>4236570.85</v>
      </c>
      <c r="I296" s="34">
        <v>4225566</v>
      </c>
      <c r="J296" s="34">
        <v>4242154.75</v>
      </c>
      <c r="K296" s="34">
        <v>4951089</v>
      </c>
      <c r="L296" s="34">
        <v>4144506</v>
      </c>
      <c r="M296" s="34">
        <v>3849823.55</v>
      </c>
      <c r="N296" s="34">
        <v>4163796.61</v>
      </c>
      <c r="O296" s="10">
        <f>SUM(C296:N296)</f>
        <v>52565703.9</v>
      </c>
    </row>
    <row r="297" spans="1:15" ht="15">
      <c r="A297" s="24" t="s">
        <v>24</v>
      </c>
      <c r="B297" s="25" t="s">
        <v>0</v>
      </c>
      <c r="C297" s="34">
        <v>1044207.25</v>
      </c>
      <c r="D297" s="34">
        <v>890568</v>
      </c>
      <c r="E297" s="34">
        <v>1003372.95</v>
      </c>
      <c r="F297" s="34">
        <v>948577.19</v>
      </c>
      <c r="G297" s="34">
        <v>962158.5</v>
      </c>
      <c r="H297" s="34">
        <v>865792.6</v>
      </c>
      <c r="I297" s="34">
        <v>971028.75</v>
      </c>
      <c r="J297" s="34">
        <v>991032.75</v>
      </c>
      <c r="K297" s="34">
        <v>1146469.5</v>
      </c>
      <c r="L297" s="34">
        <v>754994.25</v>
      </c>
      <c r="M297" s="34">
        <v>825632.3</v>
      </c>
      <c r="N297" s="34">
        <v>896601.36</v>
      </c>
      <c r="O297" s="10">
        <f>SUM(C297:N297)</f>
        <v>11300435.4</v>
      </c>
    </row>
    <row r="298" spans="1:15" ht="15">
      <c r="A298" s="24" t="s">
        <v>24</v>
      </c>
      <c r="B298" s="25" t="s">
        <v>8</v>
      </c>
      <c r="C298" s="34">
        <v>2267.824625965251</v>
      </c>
      <c r="D298" s="34">
        <v>1915.2</v>
      </c>
      <c r="E298" s="34">
        <v>2229.717666666667</v>
      </c>
      <c r="F298" s="34">
        <v>2039.9509462365593</v>
      </c>
      <c r="G298" s="34">
        <v>2138.13</v>
      </c>
      <c r="H298" s="34">
        <v>1861.9195698924736</v>
      </c>
      <c r="I298" s="34">
        <v>2237.3934331797236</v>
      </c>
      <c r="J298" s="34">
        <v>2286.998653846154</v>
      </c>
      <c r="K298" s="34">
        <v>2465.525806451613</v>
      </c>
      <c r="L298" s="34">
        <v>1677.765</v>
      </c>
      <c r="M298" s="34">
        <v>1775.5533333333333</v>
      </c>
      <c r="N298" s="34">
        <v>1992.4474666666667</v>
      </c>
      <c r="O298" s="10">
        <f>SUM(O297/O295/O323)</f>
        <v>2071.6445794891843</v>
      </c>
    </row>
    <row r="299" spans="1:15" ht="15">
      <c r="A299" s="24" t="s">
        <v>24</v>
      </c>
      <c r="B299" s="25" t="s">
        <v>9</v>
      </c>
      <c r="C299" s="39">
        <v>0.20045812099076343</v>
      </c>
      <c r="D299" s="39">
        <v>0.19133835200968885</v>
      </c>
      <c r="E299" s="39">
        <v>0.22125500239370455</v>
      </c>
      <c r="F299" s="39">
        <v>0.21897441933384798</v>
      </c>
      <c r="G299" s="39">
        <v>0.2392326224235059</v>
      </c>
      <c r="H299" s="39">
        <v>0.20436164781712549</v>
      </c>
      <c r="I299" s="39">
        <v>0.22979850509967187</v>
      </c>
      <c r="J299" s="39">
        <v>0.23361541678789535</v>
      </c>
      <c r="K299" s="39">
        <v>0.23155905700745838</v>
      </c>
      <c r="L299" s="39">
        <v>0.18216748871880026</v>
      </c>
      <c r="M299" s="39">
        <v>0.21445977699419497</v>
      </c>
      <c r="N299" s="39">
        <v>0.21533265045815964</v>
      </c>
      <c r="O299" s="14">
        <f>SUM(O297/O296)</f>
        <v>0.2149773438114276</v>
      </c>
    </row>
    <row r="300" spans="2:15" ht="15">
      <c r="B300" s="26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16"/>
    </row>
    <row r="301" spans="1:15" ht="15">
      <c r="A301" s="24" t="s">
        <v>24</v>
      </c>
      <c r="B301" s="25" t="s">
        <v>36</v>
      </c>
      <c r="C301" s="33">
        <v>23</v>
      </c>
      <c r="D301" s="33">
        <v>24</v>
      </c>
      <c r="E301" s="33">
        <v>24</v>
      </c>
      <c r="F301" s="33">
        <v>24</v>
      </c>
      <c r="G301" s="33">
        <v>24</v>
      </c>
      <c r="H301" s="33">
        <v>23</v>
      </c>
      <c r="I301" s="33">
        <v>23</v>
      </c>
      <c r="J301" s="33">
        <v>23</v>
      </c>
      <c r="K301" s="33">
        <v>24</v>
      </c>
      <c r="L301" s="33">
        <v>23</v>
      </c>
      <c r="M301" s="33">
        <v>22</v>
      </c>
      <c r="N301" s="33">
        <v>23</v>
      </c>
      <c r="O301" s="8">
        <f>SUM(C301:N301)</f>
        <v>280</v>
      </c>
    </row>
    <row r="302" spans="1:15" ht="15">
      <c r="A302" s="24" t="s">
        <v>24</v>
      </c>
      <c r="B302" s="29" t="s">
        <v>37</v>
      </c>
      <c r="C302" s="34">
        <v>3182150.25</v>
      </c>
      <c r="D302" s="34">
        <v>2850283.5</v>
      </c>
      <c r="E302" s="34">
        <v>2942569.3</v>
      </c>
      <c r="F302" s="34">
        <v>2713918.75</v>
      </c>
      <c r="G302" s="34">
        <v>2569719.1</v>
      </c>
      <c r="H302" s="34">
        <v>2498352.25</v>
      </c>
      <c r="I302" s="34">
        <v>2576497.4</v>
      </c>
      <c r="J302" s="34">
        <v>2749018.55</v>
      </c>
      <c r="K302" s="34">
        <v>3086366.25</v>
      </c>
      <c r="L302" s="34">
        <v>2710375.75</v>
      </c>
      <c r="M302" s="34">
        <v>2762427.05</v>
      </c>
      <c r="N302" s="34">
        <v>2791628.05</v>
      </c>
      <c r="O302" s="10">
        <f>SUM(C302:N302)</f>
        <v>33433306.200000003</v>
      </c>
    </row>
    <row r="303" spans="1:15" ht="15">
      <c r="A303" s="24" t="s">
        <v>24</v>
      </c>
      <c r="B303" s="29" t="s">
        <v>0</v>
      </c>
      <c r="C303" s="34">
        <v>707679.74</v>
      </c>
      <c r="D303" s="34">
        <v>722952.43</v>
      </c>
      <c r="E303" s="34">
        <v>671499.45</v>
      </c>
      <c r="F303" s="34">
        <v>706241.28</v>
      </c>
      <c r="G303" s="34">
        <v>635073.04</v>
      </c>
      <c r="H303" s="34">
        <v>642578.77</v>
      </c>
      <c r="I303" s="34">
        <v>553857.5</v>
      </c>
      <c r="J303" s="34">
        <v>740141.41</v>
      </c>
      <c r="K303" s="34">
        <v>785736.13</v>
      </c>
      <c r="L303" s="34">
        <v>704306.68</v>
      </c>
      <c r="M303" s="34">
        <v>706573.22</v>
      </c>
      <c r="N303" s="34">
        <v>694294.37</v>
      </c>
      <c r="O303" s="10">
        <f>SUM(C303:N303)</f>
        <v>8270934.0200000005</v>
      </c>
    </row>
    <row r="304" spans="1:15" ht="15">
      <c r="A304" s="24" t="s">
        <v>24</v>
      </c>
      <c r="B304" s="25" t="s">
        <v>8</v>
      </c>
      <c r="C304" s="34">
        <v>1069.1820815846904</v>
      </c>
      <c r="D304" s="34">
        <v>971.710255376344</v>
      </c>
      <c r="E304" s="34">
        <v>932.6381250000001</v>
      </c>
      <c r="F304" s="34">
        <v>949.2490322580645</v>
      </c>
      <c r="G304" s="34">
        <v>882.0458888888888</v>
      </c>
      <c r="H304" s="34">
        <v>901.2324964936886</v>
      </c>
      <c r="I304" s="34">
        <v>776.7987377279104</v>
      </c>
      <c r="J304" s="34">
        <v>1113.9251989966556</v>
      </c>
      <c r="K304" s="34">
        <v>1056.0969489247311</v>
      </c>
      <c r="L304" s="34">
        <v>1020.7343188405798</v>
      </c>
      <c r="M304" s="34">
        <v>1036.0311143695014</v>
      </c>
      <c r="N304" s="34">
        <v>1006.2237246376814</v>
      </c>
      <c r="O304" s="10">
        <f>SUM(O303/O301/O323)</f>
        <v>974.7407018912057</v>
      </c>
    </row>
    <row r="305" spans="1:15" ht="15">
      <c r="A305" s="24" t="s">
        <v>24</v>
      </c>
      <c r="B305" s="25" t="s">
        <v>9</v>
      </c>
      <c r="C305" s="39">
        <v>0.2223904229537873</v>
      </c>
      <c r="D305" s="39">
        <v>0.25364228856533044</v>
      </c>
      <c r="E305" s="39">
        <v>0.2282017453250804</v>
      </c>
      <c r="F305" s="39">
        <v>0.26022933811117227</v>
      </c>
      <c r="G305" s="39">
        <v>0.24713714428942837</v>
      </c>
      <c r="H305" s="39">
        <v>0.25720102919834464</v>
      </c>
      <c r="I305" s="39">
        <v>0.21496528581787044</v>
      </c>
      <c r="J305" s="39">
        <v>0.26923841965344325</v>
      </c>
      <c r="K305" s="39">
        <v>0.25458291931490634</v>
      </c>
      <c r="L305" s="39">
        <v>0.2598557340250702</v>
      </c>
      <c r="M305" s="39">
        <v>0.25577986575247297</v>
      </c>
      <c r="N305" s="39">
        <v>0.24870590120342143</v>
      </c>
      <c r="O305" s="14">
        <f>SUM(O303/O302)</f>
        <v>0.24738606378091316</v>
      </c>
    </row>
    <row r="306" spans="2:15" ht="15">
      <c r="B306" s="26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16"/>
    </row>
    <row r="307" spans="1:15" ht="15">
      <c r="A307" s="24" t="s">
        <v>24</v>
      </c>
      <c r="B307" s="29" t="s">
        <v>35</v>
      </c>
      <c r="C307" s="33">
        <v>64</v>
      </c>
      <c r="D307" s="33">
        <v>64</v>
      </c>
      <c r="E307" s="33">
        <v>63</v>
      </c>
      <c r="F307" s="33">
        <v>60</v>
      </c>
      <c r="G307" s="33">
        <v>64</v>
      </c>
      <c r="H307" s="33">
        <v>60</v>
      </c>
      <c r="I307" s="33">
        <v>63</v>
      </c>
      <c r="J307" s="33">
        <v>63</v>
      </c>
      <c r="K307" s="33">
        <v>62</v>
      </c>
      <c r="L307" s="33">
        <v>63</v>
      </c>
      <c r="M307" s="33">
        <v>61</v>
      </c>
      <c r="N307" s="33">
        <v>59</v>
      </c>
      <c r="O307" s="8">
        <f>SUM(C307:N307)</f>
        <v>746</v>
      </c>
    </row>
    <row r="308" spans="1:15" ht="15">
      <c r="A308" s="24" t="s">
        <v>24</v>
      </c>
      <c r="B308" s="29" t="s">
        <v>0</v>
      </c>
      <c r="C308" s="34">
        <v>1259326</v>
      </c>
      <c r="D308" s="34">
        <v>1209344</v>
      </c>
      <c r="E308" s="34">
        <v>1300120</v>
      </c>
      <c r="F308" s="34">
        <v>1344282.05</v>
      </c>
      <c r="G308" s="34">
        <v>1199441</v>
      </c>
      <c r="H308" s="34">
        <v>1218943</v>
      </c>
      <c r="I308" s="34">
        <v>1277036</v>
      </c>
      <c r="J308" s="34">
        <v>1156466</v>
      </c>
      <c r="K308" s="34">
        <v>1323359</v>
      </c>
      <c r="L308" s="34">
        <v>1408481</v>
      </c>
      <c r="M308" s="34">
        <v>1144811</v>
      </c>
      <c r="N308" s="34">
        <v>1088357</v>
      </c>
      <c r="O308" s="10">
        <f>SUM(C308:N308)</f>
        <v>14929966.05</v>
      </c>
    </row>
    <row r="309" spans="1:15" ht="15">
      <c r="A309" s="24" t="s">
        <v>24</v>
      </c>
      <c r="B309" s="29" t="s">
        <v>8</v>
      </c>
      <c r="C309" s="34">
        <v>683.7556708494209</v>
      </c>
      <c r="D309" s="34">
        <v>609.5483870967741</v>
      </c>
      <c r="E309" s="34">
        <v>687.8941798941798</v>
      </c>
      <c r="F309" s="34">
        <v>722.7322849462366</v>
      </c>
      <c r="G309" s="34">
        <v>624.7088541666667</v>
      </c>
      <c r="H309" s="34">
        <v>655.3456989247313</v>
      </c>
      <c r="I309" s="34">
        <v>653.884280593958</v>
      </c>
      <c r="J309" s="34">
        <v>635.4208791208791</v>
      </c>
      <c r="K309" s="34">
        <v>688.5322580645161</v>
      </c>
      <c r="L309" s="34">
        <v>745.2280423280424</v>
      </c>
      <c r="M309" s="34">
        <v>605.3997884717081</v>
      </c>
      <c r="N309" s="34">
        <v>614.8909604519774</v>
      </c>
      <c r="O309" s="10">
        <f>SUM(O308/O307/O323)</f>
        <v>660.4083699391708</v>
      </c>
    </row>
    <row r="310" spans="2:15" ht="15">
      <c r="B310" s="13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0"/>
    </row>
    <row r="311" spans="1:15" ht="15">
      <c r="A311" s="24" t="s">
        <v>24</v>
      </c>
      <c r="B311" s="25" t="s">
        <v>44</v>
      </c>
      <c r="C311" s="33">
        <v>14</v>
      </c>
      <c r="D311" s="33">
        <v>14</v>
      </c>
      <c r="E311" s="33">
        <v>14</v>
      </c>
      <c r="F311" s="33">
        <v>14</v>
      </c>
      <c r="G311" s="33">
        <v>14</v>
      </c>
      <c r="H311" s="33">
        <v>14</v>
      </c>
      <c r="I311" s="33">
        <v>14</v>
      </c>
      <c r="J311" s="33">
        <v>14</v>
      </c>
      <c r="K311" s="33">
        <v>14</v>
      </c>
      <c r="L311" s="33">
        <v>14</v>
      </c>
      <c r="M311" s="33">
        <v>14</v>
      </c>
      <c r="N311" s="33">
        <v>14</v>
      </c>
      <c r="O311" s="8">
        <f>SUM(C311:N311)</f>
        <v>168</v>
      </c>
    </row>
    <row r="312" spans="1:15" ht="15">
      <c r="A312" s="24" t="s">
        <v>24</v>
      </c>
      <c r="B312" s="29" t="s">
        <v>45</v>
      </c>
      <c r="C312" s="34">
        <v>2290300.37</v>
      </c>
      <c r="D312" s="34">
        <v>1897625</v>
      </c>
      <c r="E312" s="34">
        <v>1983773.01</v>
      </c>
      <c r="F312" s="34">
        <v>1939660.5</v>
      </c>
      <c r="G312" s="34">
        <v>1737136.25</v>
      </c>
      <c r="H312" s="34">
        <v>2003387.5</v>
      </c>
      <c r="I312" s="34">
        <v>1908248.5</v>
      </c>
      <c r="J312" s="34">
        <v>2016433.55</v>
      </c>
      <c r="K312" s="34">
        <v>2362794.5</v>
      </c>
      <c r="L312" s="34">
        <v>1960028</v>
      </c>
      <c r="M312" s="34">
        <v>1848412</v>
      </c>
      <c r="N312" s="34">
        <v>1883889.5</v>
      </c>
      <c r="O312" s="10">
        <f>SUM(C312:N312)</f>
        <v>23831688.68</v>
      </c>
    </row>
    <row r="313" spans="1:15" ht="15">
      <c r="A313" s="24" t="s">
        <v>24</v>
      </c>
      <c r="B313" s="29" t="s">
        <v>0</v>
      </c>
      <c r="C313" s="34">
        <v>560255.87</v>
      </c>
      <c r="D313" s="34">
        <v>443160.5</v>
      </c>
      <c r="E313" s="34">
        <v>483847.01</v>
      </c>
      <c r="F313" s="34">
        <v>523404.5</v>
      </c>
      <c r="G313" s="34">
        <v>400207.25</v>
      </c>
      <c r="H313" s="34">
        <v>419451</v>
      </c>
      <c r="I313" s="34">
        <v>480596.5</v>
      </c>
      <c r="J313" s="34">
        <v>527154.55</v>
      </c>
      <c r="K313" s="34">
        <v>507010</v>
      </c>
      <c r="L313" s="34">
        <v>410744.5</v>
      </c>
      <c r="M313" s="34">
        <v>442527</v>
      </c>
      <c r="N313" s="34">
        <v>467074.5</v>
      </c>
      <c r="O313" s="10">
        <f>SUM(C313:N313)</f>
        <v>5665433.18</v>
      </c>
    </row>
    <row r="314" spans="1:15" ht="15">
      <c r="A314" s="24" t="s">
        <v>24</v>
      </c>
      <c r="B314" s="25" t="s">
        <v>8</v>
      </c>
      <c r="C314" s="34">
        <v>1390.5964782129067</v>
      </c>
      <c r="D314" s="34">
        <v>1021.1071428571428</v>
      </c>
      <c r="E314" s="34">
        <v>1152.0166904761904</v>
      </c>
      <c r="F314" s="34">
        <v>1206.0011520737328</v>
      </c>
      <c r="G314" s="34">
        <v>952.8744047619048</v>
      </c>
      <c r="H314" s="34">
        <v>966.4769585253456</v>
      </c>
      <c r="I314" s="34">
        <v>1107.365207373272</v>
      </c>
      <c r="J314" s="34">
        <v>1303.4041071428574</v>
      </c>
      <c r="K314" s="34">
        <v>1168.225806451613</v>
      </c>
      <c r="L314" s="34">
        <v>977.9630952380953</v>
      </c>
      <c r="M314" s="34">
        <v>1019.6474654377879</v>
      </c>
      <c r="N314" s="34">
        <v>1112.082142857143</v>
      </c>
      <c r="O314" s="10">
        <f>SUM(O313/O311/O323)</f>
        <v>1112.7982041361847</v>
      </c>
    </row>
    <row r="315" spans="1:15" ht="15">
      <c r="A315" s="24" t="s">
        <v>24</v>
      </c>
      <c r="B315" s="25" t="s">
        <v>9</v>
      </c>
      <c r="C315" s="39">
        <v>0.24462113238011657</v>
      </c>
      <c r="D315" s="39">
        <v>0.23353428627890124</v>
      </c>
      <c r="E315" s="39">
        <v>0.2439024059511728</v>
      </c>
      <c r="F315" s="39">
        <v>0.269843356608025</v>
      </c>
      <c r="G315" s="39">
        <v>0.23038333924584212</v>
      </c>
      <c r="H315" s="39">
        <v>0.20937087807526003</v>
      </c>
      <c r="I315" s="39">
        <v>0.2518521565718511</v>
      </c>
      <c r="J315" s="39">
        <v>0.2614291703289702</v>
      </c>
      <c r="K315" s="39">
        <v>0.21458065862266057</v>
      </c>
      <c r="L315" s="39">
        <v>0.20956052668635347</v>
      </c>
      <c r="M315" s="39">
        <v>0.2394092875397909</v>
      </c>
      <c r="N315" s="39">
        <v>0.2479309428711185</v>
      </c>
      <c r="O315" s="14">
        <f>SUM(O313/O312)</f>
        <v>0.23772688776161036</v>
      </c>
    </row>
    <row r="316" spans="2:15" ht="15">
      <c r="B316" s="13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28"/>
    </row>
    <row r="317" spans="1:15" ht="15">
      <c r="A317" s="24" t="s">
        <v>24</v>
      </c>
      <c r="B317" s="26" t="s">
        <v>19</v>
      </c>
      <c r="C317" s="33">
        <v>8606</v>
      </c>
      <c r="D317" s="33">
        <v>8609</v>
      </c>
      <c r="E317" s="33">
        <v>8574</v>
      </c>
      <c r="F317" s="33">
        <v>8530</v>
      </c>
      <c r="G317" s="33">
        <v>8632</v>
      </c>
      <c r="H317" s="33">
        <v>8609</v>
      </c>
      <c r="I317" s="33">
        <v>8582</v>
      </c>
      <c r="J317" s="33">
        <v>8604</v>
      </c>
      <c r="K317" s="33">
        <v>8577</v>
      </c>
      <c r="L317" s="33">
        <v>8518</v>
      </c>
      <c r="M317" s="33">
        <v>8456</v>
      </c>
      <c r="N317" s="33">
        <v>8541</v>
      </c>
      <c r="O317" s="8">
        <f>SUM(C317:N317)</f>
        <v>102838</v>
      </c>
    </row>
    <row r="318" spans="1:15" ht="15">
      <c r="A318" s="24" t="s">
        <v>24</v>
      </c>
      <c r="B318" s="7" t="s">
        <v>20</v>
      </c>
      <c r="C318" s="34">
        <v>51301969.6</v>
      </c>
      <c r="D318" s="34">
        <v>46282065.57</v>
      </c>
      <c r="E318" s="34">
        <v>47457362.81</v>
      </c>
      <c r="F318" s="34">
        <v>45633462.02</v>
      </c>
      <c r="G318" s="34">
        <v>43299965.87</v>
      </c>
      <c r="H318" s="34">
        <v>42337950.39</v>
      </c>
      <c r="I318" s="34">
        <v>42958244.14</v>
      </c>
      <c r="J318" s="34">
        <v>44363202.64</v>
      </c>
      <c r="K318" s="34">
        <v>53069929.1</v>
      </c>
      <c r="L318" s="34">
        <v>45781497.71</v>
      </c>
      <c r="M318" s="34">
        <v>47012709.19</v>
      </c>
      <c r="N318" s="34">
        <v>46663865.34</v>
      </c>
      <c r="O318" s="10">
        <f>SUM(C318:N318)</f>
        <v>556162224.38</v>
      </c>
    </row>
    <row r="319" spans="1:15" ht="15">
      <c r="A319" s="24" t="s">
        <v>24</v>
      </c>
      <c r="B319" s="7" t="s">
        <v>8</v>
      </c>
      <c r="C319" s="34">
        <v>207.23487162276</v>
      </c>
      <c r="D319" s="34">
        <v>173.41966048284056</v>
      </c>
      <c r="E319" s="34">
        <v>184.5010606095949</v>
      </c>
      <c r="F319" s="34">
        <v>172.5729380932572</v>
      </c>
      <c r="G319" s="34">
        <v>167.2071589048502</v>
      </c>
      <c r="H319" s="34">
        <v>158.64099606937975</v>
      </c>
      <c r="I319" s="34">
        <v>161.47166289533232</v>
      </c>
      <c r="J319" s="34">
        <v>178.48086031541683</v>
      </c>
      <c r="K319" s="34">
        <v>199.59580235212704</v>
      </c>
      <c r="L319" s="34">
        <v>179.15589618063706</v>
      </c>
      <c r="M319" s="34">
        <v>179.34472636341442</v>
      </c>
      <c r="N319" s="34">
        <v>182.11710314951412</v>
      </c>
      <c r="O319" s="10">
        <f>SUM(O318/O317/O323)</f>
        <v>178.45981632821398</v>
      </c>
    </row>
    <row r="320" spans="2:15" ht="15">
      <c r="B320" s="7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10"/>
    </row>
    <row r="321" spans="1:15" ht="15">
      <c r="A321" s="24" t="s">
        <v>24</v>
      </c>
      <c r="B321" s="7" t="s">
        <v>21</v>
      </c>
      <c r="C321" s="34">
        <v>2024029.19</v>
      </c>
      <c r="D321" s="34">
        <v>5360971.38</v>
      </c>
      <c r="E321" s="34">
        <v>6819207.3100000005</v>
      </c>
      <c r="F321" s="34">
        <v>7081557.19</v>
      </c>
      <c r="G321" s="34">
        <v>7123612.0200000005</v>
      </c>
      <c r="H321" s="34">
        <v>7211048.32</v>
      </c>
      <c r="I321" s="34">
        <v>7487497.23</v>
      </c>
      <c r="J321" s="34">
        <v>7851589.640000001</v>
      </c>
      <c r="K321" s="34">
        <v>9468384.450000001</v>
      </c>
      <c r="L321" s="34">
        <v>8211004.92</v>
      </c>
      <c r="M321" s="34">
        <v>8529628.11</v>
      </c>
      <c r="N321" s="34">
        <v>8484811.32</v>
      </c>
      <c r="O321" s="10">
        <f>SUM(C321:N321)</f>
        <v>85653341.08000001</v>
      </c>
    </row>
    <row r="322" spans="1:15" ht="15">
      <c r="A322" s="24" t="s">
        <v>24</v>
      </c>
      <c r="B322" s="7" t="s">
        <v>46</v>
      </c>
      <c r="C322" s="33">
        <v>18</v>
      </c>
      <c r="D322" s="33">
        <v>18</v>
      </c>
      <c r="E322" s="33">
        <v>18</v>
      </c>
      <c r="F322" s="33">
        <v>18</v>
      </c>
      <c r="G322" s="33">
        <v>18</v>
      </c>
      <c r="H322" s="33">
        <v>18</v>
      </c>
      <c r="I322" s="33">
        <v>18</v>
      </c>
      <c r="J322" s="33">
        <v>18</v>
      </c>
      <c r="K322" s="33">
        <v>18</v>
      </c>
      <c r="L322" s="33">
        <v>18</v>
      </c>
      <c r="M322" s="33">
        <v>18</v>
      </c>
      <c r="N322" s="33">
        <v>18</v>
      </c>
      <c r="O322" s="8">
        <f>AVERAGE(C322:N322)</f>
        <v>18</v>
      </c>
    </row>
    <row r="323" spans="1:15" ht="15">
      <c r="A323" s="24" t="s">
        <v>24</v>
      </c>
      <c r="B323" s="7" t="s">
        <v>22</v>
      </c>
      <c r="C323" s="34">
        <v>28.76536312849162</v>
      </c>
      <c r="D323" s="34">
        <v>31</v>
      </c>
      <c r="E323" s="34">
        <v>30</v>
      </c>
      <c r="F323" s="34">
        <v>31</v>
      </c>
      <c r="G323" s="34">
        <v>30</v>
      </c>
      <c r="H323" s="34">
        <v>31</v>
      </c>
      <c r="I323" s="34">
        <v>31</v>
      </c>
      <c r="J323" s="34">
        <v>28.888888888888886</v>
      </c>
      <c r="K323" s="34">
        <v>31</v>
      </c>
      <c r="L323" s="34">
        <v>30</v>
      </c>
      <c r="M323" s="34">
        <v>31</v>
      </c>
      <c r="N323" s="34">
        <v>30</v>
      </c>
      <c r="O323" s="42">
        <f>(((C322*C323)+(D322*D323)+(E322*E323)+(F322*F323)+(G322*G323)+(H322*H323)+(I322*I323)+(J322*J323)+(K322*K323)+(L322*L323)+(M322*M323)+(N322*N323))/$O$322)/COUNTIF(C323:N323,"&gt;0")</f>
        <v>30.304521001448375</v>
      </c>
    </row>
    <row r="324" spans="1:15" ht="15">
      <c r="A324" s="24"/>
      <c r="B324" s="7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0"/>
    </row>
    <row r="325" spans="1:14" ht="20.25">
      <c r="A325" s="19"/>
      <c r="B325" s="20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2:15" ht="15">
      <c r="B326" s="24"/>
      <c r="C326" s="12" t="s">
        <v>31</v>
      </c>
      <c r="D326" s="12" t="s">
        <v>32</v>
      </c>
      <c r="E326" s="12" t="s">
        <v>48</v>
      </c>
      <c r="F326" s="12" t="s">
        <v>1</v>
      </c>
      <c r="G326" s="12" t="s">
        <v>2</v>
      </c>
      <c r="H326" s="12" t="s">
        <v>3</v>
      </c>
      <c r="I326" s="12" t="s">
        <v>4</v>
      </c>
      <c r="J326" s="12" t="s">
        <v>27</v>
      </c>
      <c r="K326" s="12" t="s">
        <v>28</v>
      </c>
      <c r="L326" s="12" t="s">
        <v>29</v>
      </c>
      <c r="M326" s="12" t="s">
        <v>30</v>
      </c>
      <c r="N326" s="12" t="s">
        <v>40</v>
      </c>
      <c r="O326" s="23" t="s">
        <v>26</v>
      </c>
    </row>
    <row r="327" spans="1:15" ht="15">
      <c r="A327" s="24" t="s">
        <v>25</v>
      </c>
      <c r="B327" s="25" t="s">
        <v>6</v>
      </c>
      <c r="C327" s="11">
        <f>SUM(C333+C339+C345+C351+C357+C363+C369+C375+C381+C387)</f>
        <v>2160</v>
      </c>
      <c r="D327" s="11">
        <f aca="true" t="shared" si="98" ref="D327:N327">SUM(D333+D339+D345+D351+D357+D363+D369+D375+D381+D387)</f>
        <v>2244</v>
      </c>
      <c r="E327" s="11">
        <f>SUM(E333+E339+E345+E351+E357+E363+E369+E375+E381+E387)</f>
        <v>2379</v>
      </c>
      <c r="F327" s="11">
        <f t="shared" si="98"/>
        <v>2355</v>
      </c>
      <c r="G327" s="11">
        <f t="shared" si="98"/>
        <v>2332</v>
      </c>
      <c r="H327" s="11">
        <f t="shared" si="98"/>
        <v>2279</v>
      </c>
      <c r="I327" s="11">
        <f t="shared" si="98"/>
        <v>2295</v>
      </c>
      <c r="J327" s="11">
        <f t="shared" si="98"/>
        <v>2282</v>
      </c>
      <c r="K327" s="11">
        <f t="shared" si="98"/>
        <v>2281</v>
      </c>
      <c r="L327" s="11">
        <f t="shared" si="98"/>
        <v>2298</v>
      </c>
      <c r="M327" s="11">
        <f t="shared" si="98"/>
        <v>2290</v>
      </c>
      <c r="N327" s="11">
        <f t="shared" si="98"/>
        <v>2299</v>
      </c>
      <c r="O327" s="27">
        <f>SUM(C327:N327)</f>
        <v>27494</v>
      </c>
    </row>
    <row r="328" spans="1:15" ht="15">
      <c r="A328" s="24" t="s">
        <v>25</v>
      </c>
      <c r="B328" s="25" t="s">
        <v>7</v>
      </c>
      <c r="C328" s="1">
        <f>SUM(C334+C340+C346+C352+C358+C364+C370+C376+C382+C388)</f>
        <v>86647066.42</v>
      </c>
      <c r="D328" s="1">
        <f aca="true" t="shared" si="99" ref="D328:N328">SUM(D334+D340+D346+D352+D358+D364+D370+D376+D382+D388)</f>
        <v>78923237.48</v>
      </c>
      <c r="E328" s="1">
        <f>SUM(E334+E340+E346+E352+E358+E364+E370+E376+E382+E388)</f>
        <v>78080304.56</v>
      </c>
      <c r="F328" s="1">
        <f t="shared" si="99"/>
        <v>80075841.5</v>
      </c>
      <c r="G328" s="1">
        <f t="shared" si="99"/>
        <v>69479713.15</v>
      </c>
      <c r="H328" s="1">
        <f t="shared" si="99"/>
        <v>68470620.13</v>
      </c>
      <c r="I328" s="1">
        <f t="shared" si="99"/>
        <v>77175820.64</v>
      </c>
      <c r="J328" s="1">
        <f t="shared" si="99"/>
        <v>78032146.85</v>
      </c>
      <c r="K328" s="1">
        <f t="shared" si="99"/>
        <v>88854286.32</v>
      </c>
      <c r="L328" s="1">
        <f t="shared" si="99"/>
        <v>78401408.82000001</v>
      </c>
      <c r="M328" s="1">
        <f t="shared" si="99"/>
        <v>85430199.68</v>
      </c>
      <c r="N328" s="1">
        <f t="shared" si="99"/>
        <v>84314504.06</v>
      </c>
      <c r="O328" s="28">
        <f>SUM(C328:N328)</f>
        <v>953885149.6099999</v>
      </c>
    </row>
    <row r="329" spans="1:15" ht="15">
      <c r="A329" s="24" t="s">
        <v>25</v>
      </c>
      <c r="B329" s="25" t="s">
        <v>0</v>
      </c>
      <c r="C329" s="1">
        <f>SUM(C335+C341+C347+C353+C359+C365+C371+C377+C383+C389)</f>
        <v>5952839.100000001</v>
      </c>
      <c r="D329" s="1">
        <f aca="true" t="shared" si="100" ref="D329:N329">SUM(D335+D341+D347+D353+D359+D365+D371+D377+D383+D389)</f>
        <v>5560779.269999999</v>
      </c>
      <c r="E329" s="1">
        <f>SUM(E335+E341+E347+E353+E359+E365+E371+E377+E383+E389)</f>
        <v>5358576.500000001</v>
      </c>
      <c r="F329" s="1">
        <f t="shared" si="100"/>
        <v>5634610.87</v>
      </c>
      <c r="G329" s="1">
        <f t="shared" si="100"/>
        <v>5098090.08</v>
      </c>
      <c r="H329" s="1">
        <f t="shared" si="100"/>
        <v>4894685.5</v>
      </c>
      <c r="I329" s="1">
        <f t="shared" si="100"/>
        <v>5402211.569999999</v>
      </c>
      <c r="J329" s="1">
        <f t="shared" si="100"/>
        <v>5499724.29</v>
      </c>
      <c r="K329" s="1">
        <f t="shared" si="100"/>
        <v>6389748.120000001</v>
      </c>
      <c r="L329" s="1">
        <f t="shared" si="100"/>
        <v>5456553.7</v>
      </c>
      <c r="M329" s="1">
        <f t="shared" si="100"/>
        <v>6186628.030000001</v>
      </c>
      <c r="N329" s="1">
        <f t="shared" si="100"/>
        <v>6008269.04</v>
      </c>
      <c r="O329" s="28">
        <f>SUM(C329:N329)</f>
        <v>67442716.07000001</v>
      </c>
    </row>
    <row r="330" spans="1:15" ht="15">
      <c r="A330" s="24" t="s">
        <v>25</v>
      </c>
      <c r="B330" s="25" t="s">
        <v>8</v>
      </c>
      <c r="C330" s="10">
        <f aca="true" t="shared" si="101" ref="C330:O330">SUM(C329/C327/C431)</f>
        <v>98.42657242063493</v>
      </c>
      <c r="D330" s="10">
        <f t="shared" si="101"/>
        <v>89.02555008596516</v>
      </c>
      <c r="E330" s="10">
        <f t="shared" si="101"/>
        <v>75.08163794311336</v>
      </c>
      <c r="F330" s="10">
        <f t="shared" si="101"/>
        <v>77.18116389288404</v>
      </c>
      <c r="G330" s="10">
        <f t="shared" si="101"/>
        <v>73.48386468137855</v>
      </c>
      <c r="H330" s="10">
        <f t="shared" si="101"/>
        <v>69.28173788730201</v>
      </c>
      <c r="I330" s="10">
        <f t="shared" si="101"/>
        <v>75.93241366223909</v>
      </c>
      <c r="J330" s="10">
        <f t="shared" si="101"/>
        <v>83.10502417721901</v>
      </c>
      <c r="K330" s="10">
        <f t="shared" si="101"/>
        <v>90.36427316824823</v>
      </c>
      <c r="L330" s="10">
        <f t="shared" si="101"/>
        <v>79.14931389614158</v>
      </c>
      <c r="M330" s="10">
        <f t="shared" si="101"/>
        <v>87.14788040569096</v>
      </c>
      <c r="N330" s="10">
        <f t="shared" si="101"/>
        <v>87.11423865448747</v>
      </c>
      <c r="O330" s="10">
        <f t="shared" si="101"/>
        <v>81.80437334223696</v>
      </c>
    </row>
    <row r="331" spans="1:15" ht="15">
      <c r="A331" s="24" t="s">
        <v>25</v>
      </c>
      <c r="B331" s="25" t="s">
        <v>9</v>
      </c>
      <c r="C331" s="14">
        <f>SUM(C329/C328)</f>
        <v>0.06870214244929079</v>
      </c>
      <c r="D331" s="14">
        <f aca="true" t="shared" si="102" ref="D331:N331">SUM(D329/D328)</f>
        <v>0.070458073535176</v>
      </c>
      <c r="E331" s="14">
        <f>SUM(E329/E328)</f>
        <v>0.06862904198692332</v>
      </c>
      <c r="F331" s="14">
        <f t="shared" si="102"/>
        <v>0.07036592765622077</v>
      </c>
      <c r="G331" s="14">
        <f t="shared" si="102"/>
        <v>0.07337523211982346</v>
      </c>
      <c r="H331" s="14">
        <f t="shared" si="102"/>
        <v>0.07148592331582261</v>
      </c>
      <c r="I331" s="14">
        <f t="shared" si="102"/>
        <v>0.06999875770935501</v>
      </c>
      <c r="J331" s="14">
        <f t="shared" si="102"/>
        <v>0.07048023810714879</v>
      </c>
      <c r="K331" s="14">
        <f t="shared" si="102"/>
        <v>0.07191266043134881</v>
      </c>
      <c r="L331" s="14">
        <f t="shared" si="102"/>
        <v>0.06959764858980502</v>
      </c>
      <c r="M331" s="14">
        <f t="shared" si="102"/>
        <v>0.0724173424991812</v>
      </c>
      <c r="N331" s="14">
        <f t="shared" si="102"/>
        <v>0.07126020732713303</v>
      </c>
      <c r="O331" s="14">
        <f>SUM(O329/O328)</f>
        <v>0.07070318276531955</v>
      </c>
    </row>
    <row r="332" spans="2:15" ht="15">
      <c r="B332" s="26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16"/>
    </row>
    <row r="333" spans="1:15" ht="15">
      <c r="A333" s="24" t="s">
        <v>25</v>
      </c>
      <c r="B333" s="7" t="s">
        <v>33</v>
      </c>
      <c r="C333" s="33">
        <v>1165</v>
      </c>
      <c r="D333" s="33">
        <v>1223</v>
      </c>
      <c r="E333" s="33">
        <v>1323</v>
      </c>
      <c r="F333" s="33">
        <v>1310</v>
      </c>
      <c r="G333" s="33">
        <v>1299</v>
      </c>
      <c r="H333" s="33">
        <v>1275</v>
      </c>
      <c r="I333" s="33">
        <v>1280</v>
      </c>
      <c r="J333" s="33">
        <v>1267</v>
      </c>
      <c r="K333" s="33">
        <v>1277</v>
      </c>
      <c r="L333" s="33">
        <v>1289</v>
      </c>
      <c r="M333" s="33">
        <v>1295</v>
      </c>
      <c r="N333" s="33">
        <v>1311</v>
      </c>
      <c r="O333" s="27">
        <f>SUM(C333:N333)</f>
        <v>15314</v>
      </c>
    </row>
    <row r="334" spans="1:15" ht="15">
      <c r="A334" s="24" t="s">
        <v>25</v>
      </c>
      <c r="B334" s="25" t="s">
        <v>7</v>
      </c>
      <c r="C334" s="34">
        <v>40974143.83</v>
      </c>
      <c r="D334" s="34">
        <v>37939684.49</v>
      </c>
      <c r="E334" s="34">
        <v>39535796.97</v>
      </c>
      <c r="F334" s="34">
        <v>40792081.25</v>
      </c>
      <c r="G334" s="34">
        <v>35415397.54</v>
      </c>
      <c r="H334" s="34">
        <v>34778381.05</v>
      </c>
      <c r="I334" s="34">
        <v>39195579.54</v>
      </c>
      <c r="J334" s="34">
        <v>40607651.08</v>
      </c>
      <c r="K334" s="34">
        <v>46199558.53</v>
      </c>
      <c r="L334" s="34">
        <v>40111498.36</v>
      </c>
      <c r="M334" s="34">
        <v>43778397.74</v>
      </c>
      <c r="N334" s="34">
        <v>44680211.14</v>
      </c>
      <c r="O334" s="28">
        <f>SUM(C334:N334)</f>
        <v>484008381.52</v>
      </c>
    </row>
    <row r="335" spans="1:15" ht="15">
      <c r="A335" s="24" t="s">
        <v>25</v>
      </c>
      <c r="B335" s="25" t="s">
        <v>0</v>
      </c>
      <c r="C335" s="34">
        <v>3778592.41</v>
      </c>
      <c r="D335" s="34">
        <v>3554713.52</v>
      </c>
      <c r="E335" s="34">
        <v>3595632.43</v>
      </c>
      <c r="F335" s="34">
        <v>3832380.77</v>
      </c>
      <c r="G335" s="34">
        <v>3365088.58</v>
      </c>
      <c r="H335" s="34">
        <v>3391225.06</v>
      </c>
      <c r="I335" s="34">
        <v>3732474.34</v>
      </c>
      <c r="J335" s="34">
        <v>3797809.29</v>
      </c>
      <c r="K335" s="34">
        <v>4354478.79</v>
      </c>
      <c r="L335" s="34">
        <v>3747092.6</v>
      </c>
      <c r="M335" s="34">
        <v>4219994.15</v>
      </c>
      <c r="N335" s="34">
        <v>4203898</v>
      </c>
      <c r="O335" s="28">
        <f>SUM(C335:N335)</f>
        <v>45573379.94</v>
      </c>
    </row>
    <row r="336" spans="1:15" ht="15">
      <c r="A336" s="24" t="s">
        <v>25</v>
      </c>
      <c r="B336" s="25" t="s">
        <v>8</v>
      </c>
      <c r="C336" s="34">
        <v>115.8366771919068</v>
      </c>
      <c r="D336" s="34">
        <v>104.27093620407072</v>
      </c>
      <c r="E336" s="34">
        <v>90.59290576971529</v>
      </c>
      <c r="F336" s="34">
        <v>94.37037109086434</v>
      </c>
      <c r="G336" s="34">
        <v>87.07638273785264</v>
      </c>
      <c r="H336" s="34">
        <v>85.79949550917141</v>
      </c>
      <c r="I336" s="34">
        <v>94.06437348790324</v>
      </c>
      <c r="J336" s="34">
        <v>103.36143728057044</v>
      </c>
      <c r="K336" s="34">
        <v>109.99769596079521</v>
      </c>
      <c r="L336" s="34">
        <v>96.89921386087406</v>
      </c>
      <c r="M336" s="34">
        <v>105.11879810686264</v>
      </c>
      <c r="N336" s="34">
        <v>106.88782100177981</v>
      </c>
      <c r="O336" s="10">
        <f>SUM(O335/O333/O431)</f>
        <v>99.24348235427753</v>
      </c>
    </row>
    <row r="337" spans="1:15" ht="15">
      <c r="A337" s="24" t="s">
        <v>25</v>
      </c>
      <c r="B337" s="25" t="s">
        <v>9</v>
      </c>
      <c r="C337" s="40">
        <v>9.221894728727515</v>
      </c>
      <c r="D337" s="40">
        <v>9.369380815322645</v>
      </c>
      <c r="E337" s="40">
        <v>9.094624885716575</v>
      </c>
      <c r="F337" s="40">
        <v>9.394913553227934</v>
      </c>
      <c r="G337" s="40">
        <v>9.501767066709595</v>
      </c>
      <c r="H337" s="40">
        <v>9.750957225767701</v>
      </c>
      <c r="I337" s="40">
        <v>9.52269205814631</v>
      </c>
      <c r="J337" s="40">
        <v>9.352447602837312</v>
      </c>
      <c r="K337" s="40">
        <v>9.425368831549308</v>
      </c>
      <c r="L337" s="40">
        <v>9.341691916791312</v>
      </c>
      <c r="M337" s="40">
        <v>9.639444035989062</v>
      </c>
      <c r="N337" s="40">
        <v>9.408858849900234</v>
      </c>
      <c r="O337" s="14">
        <f>SUM(O335/O334)</f>
        <v>0.09415824535285829</v>
      </c>
    </row>
    <row r="338" spans="2:15" ht="15">
      <c r="B338" s="26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16"/>
    </row>
    <row r="339" spans="1:15" ht="15">
      <c r="A339" s="24" t="s">
        <v>25</v>
      </c>
      <c r="B339" s="7" t="s">
        <v>10</v>
      </c>
      <c r="C339" s="33">
        <v>177</v>
      </c>
      <c r="D339" s="33">
        <v>180</v>
      </c>
      <c r="E339" s="33">
        <v>195</v>
      </c>
      <c r="F339" s="33">
        <v>197</v>
      </c>
      <c r="G339" s="33">
        <v>189</v>
      </c>
      <c r="H339" s="33">
        <v>184</v>
      </c>
      <c r="I339" s="33">
        <v>187</v>
      </c>
      <c r="J339" s="33">
        <v>191</v>
      </c>
      <c r="K339" s="33">
        <v>191</v>
      </c>
      <c r="L339" s="33">
        <v>185</v>
      </c>
      <c r="M339" s="33">
        <v>185</v>
      </c>
      <c r="N339" s="33">
        <v>185</v>
      </c>
      <c r="O339" s="8">
        <f>SUM(C339:N339)</f>
        <v>2246</v>
      </c>
    </row>
    <row r="340" spans="1:15" ht="15">
      <c r="A340" s="24" t="s">
        <v>25</v>
      </c>
      <c r="B340" s="25" t="s">
        <v>7</v>
      </c>
      <c r="C340" s="34">
        <v>4061100.1</v>
      </c>
      <c r="D340" s="34">
        <v>3734695.95</v>
      </c>
      <c r="E340" s="34">
        <v>3177405</v>
      </c>
      <c r="F340" s="34">
        <v>3614734.03</v>
      </c>
      <c r="G340" s="34">
        <v>3292817.91</v>
      </c>
      <c r="H340" s="34">
        <v>3017376.19</v>
      </c>
      <c r="I340" s="34">
        <v>3306278.4</v>
      </c>
      <c r="J340" s="34">
        <v>3245130.3</v>
      </c>
      <c r="K340" s="34">
        <v>3942713.75</v>
      </c>
      <c r="L340" s="34">
        <v>3347601.63</v>
      </c>
      <c r="M340" s="34">
        <v>3315105.4</v>
      </c>
      <c r="N340" s="34">
        <v>3451977.05</v>
      </c>
      <c r="O340" s="10">
        <f>SUM(C340:N340)</f>
        <v>41506935.71</v>
      </c>
    </row>
    <row r="341" spans="1:15" ht="15">
      <c r="A341" s="24" t="s">
        <v>25</v>
      </c>
      <c r="B341" s="25" t="s">
        <v>0</v>
      </c>
      <c r="C341" s="34">
        <v>236428.35</v>
      </c>
      <c r="D341" s="34">
        <v>231549.98</v>
      </c>
      <c r="E341" s="34">
        <v>228352.6</v>
      </c>
      <c r="F341" s="34">
        <v>223760.38</v>
      </c>
      <c r="G341" s="34">
        <v>194216.92</v>
      </c>
      <c r="H341" s="34">
        <v>204683.17</v>
      </c>
      <c r="I341" s="34">
        <v>201677.02</v>
      </c>
      <c r="J341" s="34">
        <v>218809.77</v>
      </c>
      <c r="K341" s="34">
        <v>248548.97</v>
      </c>
      <c r="L341" s="34">
        <v>215739.61</v>
      </c>
      <c r="M341" s="34">
        <v>211786.46</v>
      </c>
      <c r="N341" s="34">
        <v>190059.02</v>
      </c>
      <c r="O341" s="10">
        <f>SUM(C341:N341)</f>
        <v>2605612.25</v>
      </c>
    </row>
    <row r="342" spans="1:15" ht="15">
      <c r="A342" s="24" t="s">
        <v>25</v>
      </c>
      <c r="B342" s="25" t="s">
        <v>8</v>
      </c>
      <c r="C342" s="34">
        <v>47.70547820823244</v>
      </c>
      <c r="D342" s="34">
        <v>46.14847633283508</v>
      </c>
      <c r="E342" s="34">
        <v>39.03463247863248</v>
      </c>
      <c r="F342" s="34">
        <v>36.639983625347966</v>
      </c>
      <c r="G342" s="34">
        <v>34.541268952025256</v>
      </c>
      <c r="H342" s="34">
        <v>35.88414621318373</v>
      </c>
      <c r="I342" s="34">
        <v>34.78989477315853</v>
      </c>
      <c r="J342" s="34">
        <v>39.50347896732262</v>
      </c>
      <c r="K342" s="34">
        <v>41.977532511400106</v>
      </c>
      <c r="L342" s="34">
        <v>38.8720018018018</v>
      </c>
      <c r="M342" s="34">
        <v>36.92876373147341</v>
      </c>
      <c r="N342" s="34">
        <v>34.24486846846847</v>
      </c>
      <c r="O342" s="10">
        <f>SUM(O341/O339/O431)</f>
        <v>38.68828102860838</v>
      </c>
    </row>
    <row r="343" spans="1:15" ht="15">
      <c r="A343" s="24" t="s">
        <v>25</v>
      </c>
      <c r="B343" s="25" t="s">
        <v>9</v>
      </c>
      <c r="C343" s="40">
        <v>5.821780901189803</v>
      </c>
      <c r="D343" s="40">
        <v>6.199968701602067</v>
      </c>
      <c r="E343" s="40">
        <v>7.186764041725874</v>
      </c>
      <c r="F343" s="40">
        <v>6.190230820384868</v>
      </c>
      <c r="G343" s="40">
        <v>5.898197996621076</v>
      </c>
      <c r="H343" s="40">
        <v>6.783481976107195</v>
      </c>
      <c r="I343" s="40">
        <v>6.099819664308971</v>
      </c>
      <c r="J343" s="40">
        <v>6.742711378954491</v>
      </c>
      <c r="K343" s="40">
        <v>6.304007487228817</v>
      </c>
      <c r="L343" s="40">
        <v>6.444602250955411</v>
      </c>
      <c r="M343" s="40">
        <v>6.388528702586651</v>
      </c>
      <c r="N343" s="40">
        <v>5.50580195775056</v>
      </c>
      <c r="O343" s="14">
        <f>SUM(O341/O340)</f>
        <v>0.06277534598566491</v>
      </c>
    </row>
    <row r="344" spans="2:15" ht="15">
      <c r="B344" s="26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16"/>
    </row>
    <row r="345" spans="1:15" ht="15">
      <c r="A345" s="24" t="s">
        <v>25</v>
      </c>
      <c r="B345" s="7" t="s">
        <v>11</v>
      </c>
      <c r="C345" s="33">
        <v>0</v>
      </c>
      <c r="D345" s="33">
        <v>0</v>
      </c>
      <c r="E345" s="33">
        <v>0</v>
      </c>
      <c r="F345" s="33">
        <v>0</v>
      </c>
      <c r="G345" s="33">
        <v>0</v>
      </c>
      <c r="H345" s="33">
        <v>0</v>
      </c>
      <c r="I345" s="33">
        <v>0</v>
      </c>
      <c r="J345" s="33">
        <v>0</v>
      </c>
      <c r="K345" s="33">
        <v>0</v>
      </c>
      <c r="L345" s="33">
        <v>0</v>
      </c>
      <c r="M345" s="33">
        <v>0</v>
      </c>
      <c r="N345" s="33">
        <v>0</v>
      </c>
      <c r="O345" s="8">
        <f>SUM(C345:N345)</f>
        <v>0</v>
      </c>
    </row>
    <row r="346" spans="1:15" ht="15">
      <c r="A346" s="24" t="s">
        <v>25</v>
      </c>
      <c r="B346" s="25" t="s">
        <v>7</v>
      </c>
      <c r="C346" s="34">
        <v>0</v>
      </c>
      <c r="D346" s="34">
        <v>0</v>
      </c>
      <c r="E346" s="34">
        <v>0</v>
      </c>
      <c r="F346" s="34">
        <v>0</v>
      </c>
      <c r="G346" s="34">
        <v>0</v>
      </c>
      <c r="H346" s="34">
        <v>0</v>
      </c>
      <c r="I346" s="34">
        <v>0</v>
      </c>
      <c r="J346" s="34">
        <v>0</v>
      </c>
      <c r="K346" s="34">
        <v>0</v>
      </c>
      <c r="L346" s="34">
        <v>0</v>
      </c>
      <c r="M346" s="34">
        <v>0</v>
      </c>
      <c r="N346" s="34">
        <v>0</v>
      </c>
      <c r="O346" s="10">
        <f>SUM(C346:N346)</f>
        <v>0</v>
      </c>
    </row>
    <row r="347" spans="1:15" ht="15">
      <c r="A347" s="24" t="s">
        <v>25</v>
      </c>
      <c r="B347" s="25" t="s">
        <v>0</v>
      </c>
      <c r="C347" s="34">
        <v>0</v>
      </c>
      <c r="D347" s="34">
        <v>0</v>
      </c>
      <c r="E347" s="34">
        <v>0</v>
      </c>
      <c r="F347" s="34">
        <v>0</v>
      </c>
      <c r="G347" s="34">
        <v>0</v>
      </c>
      <c r="H347" s="34">
        <v>0</v>
      </c>
      <c r="I347" s="34">
        <v>0</v>
      </c>
      <c r="J347" s="34">
        <v>0</v>
      </c>
      <c r="K347" s="34">
        <v>0</v>
      </c>
      <c r="L347" s="34">
        <v>0</v>
      </c>
      <c r="M347" s="34">
        <v>0</v>
      </c>
      <c r="N347" s="34">
        <v>0</v>
      </c>
      <c r="O347" s="10">
        <f>SUM(C347:N347)</f>
        <v>0</v>
      </c>
    </row>
    <row r="348" spans="1:15" ht="15">
      <c r="A348" s="24" t="s">
        <v>25</v>
      </c>
      <c r="B348" s="25" t="s">
        <v>8</v>
      </c>
      <c r="C348" s="34">
        <v>0</v>
      </c>
      <c r="D348" s="34">
        <v>0</v>
      </c>
      <c r="E348" s="34">
        <v>0</v>
      </c>
      <c r="F348" s="34">
        <v>0</v>
      </c>
      <c r="G348" s="34">
        <v>0</v>
      </c>
      <c r="H348" s="34">
        <v>0</v>
      </c>
      <c r="I348" s="34">
        <v>0</v>
      </c>
      <c r="J348" s="34">
        <v>0</v>
      </c>
      <c r="K348" s="34">
        <v>0</v>
      </c>
      <c r="L348" s="34">
        <v>0</v>
      </c>
      <c r="M348" s="34">
        <v>0</v>
      </c>
      <c r="N348" s="34">
        <v>0</v>
      </c>
      <c r="O348" s="34">
        <v>0</v>
      </c>
    </row>
    <row r="349" spans="1:15" ht="15">
      <c r="A349" s="24" t="s">
        <v>25</v>
      </c>
      <c r="B349" s="25" t="s">
        <v>9</v>
      </c>
      <c r="C349" s="39">
        <v>0</v>
      </c>
      <c r="D349" s="39">
        <v>0</v>
      </c>
      <c r="E349" s="39">
        <v>0</v>
      </c>
      <c r="F349" s="39">
        <v>0</v>
      </c>
      <c r="G349" s="39">
        <v>0</v>
      </c>
      <c r="H349" s="39">
        <v>0</v>
      </c>
      <c r="I349" s="39">
        <v>0</v>
      </c>
      <c r="J349" s="39">
        <v>0</v>
      </c>
      <c r="K349" s="39">
        <v>0</v>
      </c>
      <c r="L349" s="39">
        <v>0</v>
      </c>
      <c r="M349" s="39">
        <v>0</v>
      </c>
      <c r="N349" s="39">
        <v>0</v>
      </c>
      <c r="O349" s="39">
        <v>0</v>
      </c>
    </row>
    <row r="350" spans="2:15" ht="15">
      <c r="B350" s="26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16"/>
    </row>
    <row r="351" spans="1:15" ht="15">
      <c r="A351" s="24" t="s">
        <v>25</v>
      </c>
      <c r="B351" s="7" t="s">
        <v>12</v>
      </c>
      <c r="C351" s="33">
        <v>295</v>
      </c>
      <c r="D351" s="33">
        <v>310</v>
      </c>
      <c r="E351" s="33">
        <v>319</v>
      </c>
      <c r="F351" s="33">
        <v>318</v>
      </c>
      <c r="G351" s="33">
        <v>310</v>
      </c>
      <c r="H351" s="33">
        <v>309</v>
      </c>
      <c r="I351" s="33">
        <v>308</v>
      </c>
      <c r="J351" s="33">
        <v>302</v>
      </c>
      <c r="K351" s="33">
        <v>298</v>
      </c>
      <c r="L351" s="33">
        <v>295</v>
      </c>
      <c r="M351" s="33">
        <v>290</v>
      </c>
      <c r="N351" s="33">
        <v>276</v>
      </c>
      <c r="O351" s="8">
        <f>SUM(C351:N351)</f>
        <v>3630</v>
      </c>
    </row>
    <row r="352" spans="1:15" ht="15">
      <c r="A352" s="24" t="s">
        <v>25</v>
      </c>
      <c r="B352" s="25" t="s">
        <v>7</v>
      </c>
      <c r="C352" s="34">
        <v>8340308.5</v>
      </c>
      <c r="D352" s="34">
        <v>7528424.75</v>
      </c>
      <c r="E352" s="34">
        <v>7766136.61</v>
      </c>
      <c r="F352" s="34">
        <v>7101492</v>
      </c>
      <c r="G352" s="34">
        <v>6104422</v>
      </c>
      <c r="H352" s="34">
        <v>5928688</v>
      </c>
      <c r="I352" s="34">
        <v>6910172.75</v>
      </c>
      <c r="J352" s="34">
        <v>7008885.5</v>
      </c>
      <c r="K352" s="34">
        <v>8013476.25</v>
      </c>
      <c r="L352" s="34">
        <v>6651252.75</v>
      </c>
      <c r="M352" s="34">
        <v>7216520</v>
      </c>
      <c r="N352" s="34">
        <v>6386963</v>
      </c>
      <c r="O352" s="10">
        <f>SUM(C352:N352)</f>
        <v>84956742.11</v>
      </c>
    </row>
    <row r="353" spans="1:15" ht="15">
      <c r="A353" s="24" t="s">
        <v>25</v>
      </c>
      <c r="B353" s="25" t="s">
        <v>0</v>
      </c>
      <c r="C353" s="34">
        <v>493046.18</v>
      </c>
      <c r="D353" s="34">
        <v>487200.47</v>
      </c>
      <c r="E353" s="34">
        <v>476626.74</v>
      </c>
      <c r="F353" s="34">
        <v>479538.48</v>
      </c>
      <c r="G353" s="34">
        <v>398939.51</v>
      </c>
      <c r="H353" s="34">
        <v>389825.73</v>
      </c>
      <c r="I353" s="34">
        <v>398547.82</v>
      </c>
      <c r="J353" s="34">
        <v>453851.59</v>
      </c>
      <c r="K353" s="34">
        <v>529584.3</v>
      </c>
      <c r="L353" s="34">
        <v>429161.87</v>
      </c>
      <c r="M353" s="34">
        <v>478750.74</v>
      </c>
      <c r="N353" s="34">
        <v>414885.83</v>
      </c>
      <c r="O353" s="10">
        <f>SUM(C353:N353)</f>
        <v>5429959.26</v>
      </c>
    </row>
    <row r="354" spans="1:15" ht="15">
      <c r="A354" s="24" t="s">
        <v>25</v>
      </c>
      <c r="B354" s="25" t="s">
        <v>8</v>
      </c>
      <c r="C354" s="34">
        <v>59.69082082324456</v>
      </c>
      <c r="D354" s="34">
        <v>56.38078634456821</v>
      </c>
      <c r="E354" s="34">
        <v>49.80425705329153</v>
      </c>
      <c r="F354" s="34">
        <v>48.644601339014</v>
      </c>
      <c r="G354" s="34">
        <v>43.25719815668202</v>
      </c>
      <c r="H354" s="34">
        <v>40.69586908863138</v>
      </c>
      <c r="I354" s="34">
        <v>41.74149769585253</v>
      </c>
      <c r="J354" s="34">
        <v>51.82137360127882</v>
      </c>
      <c r="K354" s="34">
        <v>57.32672656419139</v>
      </c>
      <c r="L354" s="34">
        <v>48.49286666666667</v>
      </c>
      <c r="M354" s="34">
        <v>53.25369744160178</v>
      </c>
      <c r="N354" s="34">
        <v>50.10698429951691</v>
      </c>
      <c r="O354" s="10">
        <f>SUM(O353/O351/O431)</f>
        <v>49.88492740878026</v>
      </c>
    </row>
    <row r="355" spans="1:15" ht="15">
      <c r="A355" s="24" t="s">
        <v>25</v>
      </c>
      <c r="B355" s="25" t="s">
        <v>9</v>
      </c>
      <c r="C355" s="40">
        <v>5.911606027522843</v>
      </c>
      <c r="D355" s="40">
        <v>6.471479574794183</v>
      </c>
      <c r="E355" s="40">
        <v>6.137243830945179</v>
      </c>
      <c r="F355" s="40">
        <v>6.752644092255543</v>
      </c>
      <c r="G355" s="40">
        <v>6.53525444341823</v>
      </c>
      <c r="H355" s="40">
        <v>6.575244472301461</v>
      </c>
      <c r="I355" s="40">
        <v>5.767552193250163</v>
      </c>
      <c r="J355" s="40">
        <v>6.475374579881494</v>
      </c>
      <c r="K355" s="40">
        <v>6.608671236780667</v>
      </c>
      <c r="L355" s="40">
        <v>6.45234643954855</v>
      </c>
      <c r="M355" s="40">
        <v>6.6340942725856795</v>
      </c>
      <c r="N355" s="40">
        <v>6.49582328878373</v>
      </c>
      <c r="O355" s="14">
        <f>SUM(O353/O352)</f>
        <v>0.06391440073077916</v>
      </c>
    </row>
    <row r="356" spans="2:15" ht="15">
      <c r="B356" s="26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16"/>
    </row>
    <row r="357" spans="1:15" ht="15">
      <c r="A357" s="24" t="s">
        <v>25</v>
      </c>
      <c r="B357" s="7" t="s">
        <v>13</v>
      </c>
      <c r="C357" s="33">
        <v>2</v>
      </c>
      <c r="D357" s="33">
        <v>2</v>
      </c>
      <c r="E357" s="33">
        <v>2</v>
      </c>
      <c r="F357" s="33">
        <v>2</v>
      </c>
      <c r="G357" s="33">
        <v>2</v>
      </c>
      <c r="H357" s="33">
        <v>2</v>
      </c>
      <c r="I357" s="33">
        <v>2</v>
      </c>
      <c r="J357" s="33">
        <v>2</v>
      </c>
      <c r="K357" s="33">
        <v>2</v>
      </c>
      <c r="L357" s="33">
        <v>2</v>
      </c>
      <c r="M357" s="33">
        <v>2</v>
      </c>
      <c r="N357" s="33">
        <v>2</v>
      </c>
      <c r="O357" s="8">
        <f>SUM(C357:N357)</f>
        <v>24</v>
      </c>
    </row>
    <row r="358" spans="1:15" ht="15">
      <c r="A358" s="24" t="s">
        <v>25</v>
      </c>
      <c r="B358" s="25" t="s">
        <v>7</v>
      </c>
      <c r="C358" s="34">
        <v>44259</v>
      </c>
      <c r="D358" s="34">
        <v>47851</v>
      </c>
      <c r="E358" s="34">
        <v>44605.5</v>
      </c>
      <c r="F358" s="34">
        <v>72574</v>
      </c>
      <c r="G358" s="34">
        <v>39156</v>
      </c>
      <c r="H358" s="34">
        <v>48342.5</v>
      </c>
      <c r="I358" s="34">
        <v>36176</v>
      </c>
      <c r="J358" s="34">
        <v>94347.5</v>
      </c>
      <c r="K358" s="34">
        <v>77770.5</v>
      </c>
      <c r="L358" s="34">
        <v>50680</v>
      </c>
      <c r="M358" s="34">
        <v>50964</v>
      </c>
      <c r="N358" s="34">
        <v>56140.5</v>
      </c>
      <c r="O358" s="10">
        <f>SUM(C358:N358)</f>
        <v>662866.5</v>
      </c>
    </row>
    <row r="359" spans="1:15" ht="15">
      <c r="A359" s="24" t="s">
        <v>25</v>
      </c>
      <c r="B359" s="25" t="s">
        <v>0</v>
      </c>
      <c r="C359" s="34">
        <v>6603</v>
      </c>
      <c r="D359" s="34">
        <v>4551</v>
      </c>
      <c r="E359" s="34">
        <v>1897</v>
      </c>
      <c r="F359" s="34">
        <v>7988</v>
      </c>
      <c r="G359" s="34">
        <v>6581</v>
      </c>
      <c r="H359" s="34">
        <v>3090</v>
      </c>
      <c r="I359" s="34">
        <v>599</v>
      </c>
      <c r="J359" s="34">
        <v>10492</v>
      </c>
      <c r="K359" s="34">
        <v>12499.5</v>
      </c>
      <c r="L359" s="34">
        <v>3445</v>
      </c>
      <c r="M359" s="34">
        <v>4718.5</v>
      </c>
      <c r="N359" s="34">
        <v>4906</v>
      </c>
      <c r="O359" s="10">
        <f>SUM(C359:N359)</f>
        <v>67370</v>
      </c>
    </row>
    <row r="360" spans="1:15" ht="15">
      <c r="A360" s="24" t="s">
        <v>25</v>
      </c>
      <c r="B360" s="25" t="s">
        <v>8</v>
      </c>
      <c r="C360" s="34">
        <v>117.91071428571429</v>
      </c>
      <c r="D360" s="34">
        <v>81.6322869955157</v>
      </c>
      <c r="E360" s="34">
        <v>31.616666666666667</v>
      </c>
      <c r="F360" s="34">
        <v>128.83870967741936</v>
      </c>
      <c r="G360" s="34">
        <v>110.60504201680673</v>
      </c>
      <c r="H360" s="34">
        <v>49.83870967741936</v>
      </c>
      <c r="I360" s="34">
        <v>9.661290322580646</v>
      </c>
      <c r="J360" s="34">
        <v>180.89655172413794</v>
      </c>
      <c r="K360" s="34">
        <v>201.60483870967744</v>
      </c>
      <c r="L360" s="34">
        <v>57.41666666666667</v>
      </c>
      <c r="M360" s="34">
        <v>76.10483870967742</v>
      </c>
      <c r="N360" s="34">
        <v>81.76666666666667</v>
      </c>
      <c r="O360" s="10">
        <f>SUM(O359/O357/O431)</f>
        <v>93.61268548059803</v>
      </c>
    </row>
    <row r="361" spans="1:15" ht="15">
      <c r="A361" s="24" t="s">
        <v>25</v>
      </c>
      <c r="B361" s="25" t="s">
        <v>9</v>
      </c>
      <c r="C361" s="40">
        <v>14.918999525520233</v>
      </c>
      <c r="D361" s="40">
        <v>9.510773024597187</v>
      </c>
      <c r="E361" s="40">
        <v>4.252838775487327</v>
      </c>
      <c r="F361" s="40">
        <v>11.006696613112133</v>
      </c>
      <c r="G361" s="40">
        <v>16.80713045254878</v>
      </c>
      <c r="H361" s="40">
        <v>6.391891193049595</v>
      </c>
      <c r="I361" s="40">
        <v>1.6557938965059709</v>
      </c>
      <c r="J361" s="40">
        <v>11.120591430615544</v>
      </c>
      <c r="K361" s="40">
        <v>16.072289621386002</v>
      </c>
      <c r="L361" s="40">
        <v>6.797553275453829</v>
      </c>
      <c r="M361" s="40">
        <v>9.258496193391414</v>
      </c>
      <c r="N361" s="40">
        <v>8.738789287590954</v>
      </c>
      <c r="O361" s="14">
        <f>SUM(O359/O358)</f>
        <v>0.1016343411531583</v>
      </c>
    </row>
    <row r="362" spans="2:15" ht="15">
      <c r="B362" s="26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16"/>
    </row>
    <row r="363" spans="1:15" ht="15">
      <c r="A363" s="24" t="s">
        <v>25</v>
      </c>
      <c r="B363" s="7" t="s">
        <v>14</v>
      </c>
      <c r="C363" s="33">
        <v>204</v>
      </c>
      <c r="D363" s="33">
        <v>207</v>
      </c>
      <c r="E363" s="33">
        <v>211</v>
      </c>
      <c r="F363" s="33">
        <v>214</v>
      </c>
      <c r="G363" s="33">
        <v>213</v>
      </c>
      <c r="H363" s="33">
        <v>209</v>
      </c>
      <c r="I363" s="33">
        <v>211</v>
      </c>
      <c r="J363" s="33">
        <v>209</v>
      </c>
      <c r="K363" s="33">
        <v>210</v>
      </c>
      <c r="L363" s="33">
        <v>216</v>
      </c>
      <c r="M363" s="33">
        <v>209</v>
      </c>
      <c r="N363" s="33">
        <v>209</v>
      </c>
      <c r="O363" s="8">
        <f>SUM(C363:N363)</f>
        <v>2522</v>
      </c>
    </row>
    <row r="364" spans="1:15" ht="15">
      <c r="A364" s="24" t="s">
        <v>25</v>
      </c>
      <c r="B364" s="25" t="s">
        <v>7</v>
      </c>
      <c r="C364" s="34">
        <v>9367268</v>
      </c>
      <c r="D364" s="34">
        <v>8392027</v>
      </c>
      <c r="E364" s="34">
        <v>8837236</v>
      </c>
      <c r="F364" s="34">
        <v>9370444</v>
      </c>
      <c r="G364" s="34">
        <v>7559457</v>
      </c>
      <c r="H364" s="34">
        <v>7469483</v>
      </c>
      <c r="I364" s="34">
        <v>8737522</v>
      </c>
      <c r="J364" s="34">
        <v>9263889</v>
      </c>
      <c r="K364" s="34">
        <v>10744302</v>
      </c>
      <c r="L364" s="34">
        <v>10002201</v>
      </c>
      <c r="M364" s="34">
        <v>10077131</v>
      </c>
      <c r="N364" s="34">
        <v>9708701</v>
      </c>
      <c r="O364" s="10">
        <f>SUM(C364:N364)</f>
        <v>109529661</v>
      </c>
    </row>
    <row r="365" spans="1:15" ht="15">
      <c r="A365" s="24" t="s">
        <v>25</v>
      </c>
      <c r="B365" s="25" t="s">
        <v>0</v>
      </c>
      <c r="C365" s="34">
        <v>493881.53</v>
      </c>
      <c r="D365" s="34">
        <v>443814.6</v>
      </c>
      <c r="E365" s="34">
        <v>351023.29</v>
      </c>
      <c r="F365" s="34">
        <v>321630.53</v>
      </c>
      <c r="G365" s="34">
        <v>403219.74</v>
      </c>
      <c r="H365" s="34">
        <v>285450.3</v>
      </c>
      <c r="I365" s="34">
        <v>366553.27</v>
      </c>
      <c r="J365" s="34">
        <v>292738.72</v>
      </c>
      <c r="K365" s="34">
        <v>469230.52</v>
      </c>
      <c r="L365" s="34">
        <v>421478.81</v>
      </c>
      <c r="M365" s="34">
        <v>513411.45</v>
      </c>
      <c r="N365" s="34">
        <v>439072.61</v>
      </c>
      <c r="O365" s="10">
        <f>SUM(C365:N365)</f>
        <v>4801505.37</v>
      </c>
    </row>
    <row r="366" spans="1:15" ht="15">
      <c r="A366" s="24" t="s">
        <v>25</v>
      </c>
      <c r="B366" s="25" t="s">
        <v>8</v>
      </c>
      <c r="C366" s="34">
        <v>86.46385329131652</v>
      </c>
      <c r="D366" s="34">
        <v>76.9159420289855</v>
      </c>
      <c r="E366" s="34">
        <v>55.453916271721965</v>
      </c>
      <c r="F366" s="34">
        <v>48.48214199577932</v>
      </c>
      <c r="G366" s="34">
        <v>63.63194697597349</v>
      </c>
      <c r="H366" s="34">
        <v>44.05777126099708</v>
      </c>
      <c r="I366" s="34">
        <v>56.03933190643633</v>
      </c>
      <c r="J366" s="34">
        <v>48.29874938129022</v>
      </c>
      <c r="K366" s="34">
        <v>72.07842089093702</v>
      </c>
      <c r="L366" s="34">
        <v>65.0430262345679</v>
      </c>
      <c r="M366" s="34">
        <v>79.24239080104954</v>
      </c>
      <c r="N366" s="34">
        <v>70.02752950558214</v>
      </c>
      <c r="O366" s="10">
        <f>SUM(O365/O363/O431)</f>
        <v>63.490936807276604</v>
      </c>
    </row>
    <row r="367" spans="1:15" ht="15">
      <c r="A367" s="24" t="s">
        <v>25</v>
      </c>
      <c r="B367" s="25" t="s">
        <v>9</v>
      </c>
      <c r="C367" s="40">
        <v>5.272418062555699</v>
      </c>
      <c r="D367" s="40">
        <v>5.28852683624588</v>
      </c>
      <c r="E367" s="40">
        <v>3.9720936500960256</v>
      </c>
      <c r="F367" s="40">
        <v>3.4323937051435345</v>
      </c>
      <c r="G367" s="40">
        <v>5.3339775594993135</v>
      </c>
      <c r="H367" s="40">
        <v>3.82155364701948</v>
      </c>
      <c r="I367" s="40">
        <v>4.195162770405615</v>
      </c>
      <c r="J367" s="40">
        <v>3.159998139010517</v>
      </c>
      <c r="K367" s="40">
        <v>4.367249915350481</v>
      </c>
      <c r="L367" s="40">
        <v>4.213860629275496</v>
      </c>
      <c r="M367" s="40">
        <v>5.09481766189206</v>
      </c>
      <c r="N367" s="40">
        <v>4.522465054799813</v>
      </c>
      <c r="O367" s="14">
        <f>SUM(O365/O364)</f>
        <v>0.04383748955454176</v>
      </c>
    </row>
    <row r="368" spans="2:15" ht="15">
      <c r="B368" s="26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16"/>
    </row>
    <row r="369" spans="1:15" ht="15">
      <c r="A369" s="24" t="s">
        <v>25</v>
      </c>
      <c r="B369" s="7" t="s">
        <v>38</v>
      </c>
      <c r="C369" s="33">
        <v>0</v>
      </c>
      <c r="D369" s="33">
        <v>0</v>
      </c>
      <c r="E369" s="33">
        <v>0</v>
      </c>
      <c r="F369" s="33">
        <v>0</v>
      </c>
      <c r="G369" s="33">
        <v>0</v>
      </c>
      <c r="H369" s="33">
        <v>0</v>
      </c>
      <c r="I369" s="33">
        <v>0</v>
      </c>
      <c r="J369" s="33">
        <v>0</v>
      </c>
      <c r="K369" s="33">
        <v>0</v>
      </c>
      <c r="L369" s="33">
        <v>0</v>
      </c>
      <c r="M369" s="33">
        <v>0</v>
      </c>
      <c r="N369" s="33">
        <v>0</v>
      </c>
      <c r="O369" s="8">
        <f>SUM(C369:N369)</f>
        <v>0</v>
      </c>
    </row>
    <row r="370" spans="1:15" ht="15">
      <c r="A370" s="24" t="s">
        <v>25</v>
      </c>
      <c r="B370" s="25" t="s">
        <v>7</v>
      </c>
      <c r="C370" s="34">
        <v>0</v>
      </c>
      <c r="D370" s="34">
        <v>0</v>
      </c>
      <c r="E370" s="34">
        <v>0</v>
      </c>
      <c r="F370" s="34">
        <v>0</v>
      </c>
      <c r="G370" s="34">
        <v>0</v>
      </c>
      <c r="H370" s="34">
        <v>0</v>
      </c>
      <c r="I370" s="34">
        <v>0</v>
      </c>
      <c r="J370" s="34">
        <v>0</v>
      </c>
      <c r="K370" s="34">
        <v>0</v>
      </c>
      <c r="L370" s="34">
        <v>0</v>
      </c>
      <c r="M370" s="34">
        <v>0</v>
      </c>
      <c r="N370" s="34">
        <v>0</v>
      </c>
      <c r="O370" s="10">
        <f>SUM(C370:N370)</f>
        <v>0</v>
      </c>
    </row>
    <row r="371" spans="1:15" ht="15">
      <c r="A371" s="24" t="s">
        <v>25</v>
      </c>
      <c r="B371" s="25" t="s">
        <v>0</v>
      </c>
      <c r="C371" s="34">
        <v>0</v>
      </c>
      <c r="D371" s="34">
        <v>0</v>
      </c>
      <c r="E371" s="34">
        <v>0</v>
      </c>
      <c r="F371" s="34">
        <v>0</v>
      </c>
      <c r="G371" s="34">
        <v>0</v>
      </c>
      <c r="H371" s="34">
        <v>0</v>
      </c>
      <c r="I371" s="34">
        <v>0</v>
      </c>
      <c r="J371" s="34">
        <v>0</v>
      </c>
      <c r="K371" s="34">
        <v>0</v>
      </c>
      <c r="L371" s="34">
        <v>0</v>
      </c>
      <c r="M371" s="34">
        <v>0</v>
      </c>
      <c r="N371" s="34">
        <v>0</v>
      </c>
      <c r="O371" s="10">
        <f>SUM(C371:N371)</f>
        <v>0</v>
      </c>
    </row>
    <row r="372" spans="1:15" ht="15">
      <c r="A372" s="24" t="s">
        <v>25</v>
      </c>
      <c r="B372" s="25" t="s">
        <v>8</v>
      </c>
      <c r="C372" s="34">
        <v>0</v>
      </c>
      <c r="D372" s="34">
        <v>0</v>
      </c>
      <c r="E372" s="34">
        <v>0</v>
      </c>
      <c r="F372" s="34">
        <v>0</v>
      </c>
      <c r="G372" s="34">
        <v>0</v>
      </c>
      <c r="H372" s="34">
        <v>0</v>
      </c>
      <c r="I372" s="34">
        <v>0</v>
      </c>
      <c r="J372" s="34">
        <v>0</v>
      </c>
      <c r="K372" s="34">
        <v>0</v>
      </c>
      <c r="L372" s="34">
        <v>0</v>
      </c>
      <c r="M372" s="34">
        <v>0</v>
      </c>
      <c r="N372" s="34">
        <v>0</v>
      </c>
      <c r="O372" s="34">
        <v>0</v>
      </c>
    </row>
    <row r="373" spans="1:15" ht="15">
      <c r="A373" s="24" t="s">
        <v>25</v>
      </c>
      <c r="B373" s="25" t="s">
        <v>9</v>
      </c>
      <c r="C373" s="39">
        <v>0</v>
      </c>
      <c r="D373" s="39">
        <v>0</v>
      </c>
      <c r="E373" s="39">
        <v>0</v>
      </c>
      <c r="F373" s="39">
        <v>0</v>
      </c>
      <c r="G373" s="39">
        <v>0</v>
      </c>
      <c r="H373" s="39">
        <v>0</v>
      </c>
      <c r="I373" s="39">
        <v>0</v>
      </c>
      <c r="J373" s="39">
        <v>0</v>
      </c>
      <c r="K373" s="39">
        <v>0</v>
      </c>
      <c r="L373" s="39">
        <v>0</v>
      </c>
      <c r="M373" s="39">
        <v>0</v>
      </c>
      <c r="N373" s="39">
        <v>0</v>
      </c>
      <c r="O373" s="39">
        <v>0</v>
      </c>
    </row>
    <row r="374" spans="2:15" ht="15">
      <c r="B374" s="26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16"/>
    </row>
    <row r="375" spans="1:15" ht="15">
      <c r="A375" s="24" t="s">
        <v>25</v>
      </c>
      <c r="B375" s="7" t="s">
        <v>15</v>
      </c>
      <c r="C375" s="33">
        <v>19</v>
      </c>
      <c r="D375" s="33">
        <v>18</v>
      </c>
      <c r="E375" s="33">
        <v>17</v>
      </c>
      <c r="F375" s="33">
        <v>17</v>
      </c>
      <c r="G375" s="33">
        <v>17</v>
      </c>
      <c r="H375" s="33">
        <v>15</v>
      </c>
      <c r="I375" s="33">
        <v>16</v>
      </c>
      <c r="J375" s="33">
        <v>15</v>
      </c>
      <c r="K375" s="33">
        <v>15</v>
      </c>
      <c r="L375" s="33">
        <v>15</v>
      </c>
      <c r="M375" s="33">
        <v>15</v>
      </c>
      <c r="N375" s="33">
        <v>15</v>
      </c>
      <c r="O375" s="8">
        <f>SUM(C375:N375)</f>
        <v>194</v>
      </c>
    </row>
    <row r="376" spans="1:15" ht="15">
      <c r="A376" s="24" t="s">
        <v>25</v>
      </c>
      <c r="B376" s="25" t="s">
        <v>7</v>
      </c>
      <c r="C376" s="34">
        <v>1088145</v>
      </c>
      <c r="D376" s="34">
        <v>841450</v>
      </c>
      <c r="E376" s="34">
        <v>789915</v>
      </c>
      <c r="F376" s="34">
        <v>680820</v>
      </c>
      <c r="G376" s="34">
        <v>552495</v>
      </c>
      <c r="H376" s="34">
        <v>517485</v>
      </c>
      <c r="I376" s="34">
        <v>680205</v>
      </c>
      <c r="J376" s="34">
        <v>548100</v>
      </c>
      <c r="K376" s="34">
        <v>730650</v>
      </c>
      <c r="L376" s="34">
        <v>760590</v>
      </c>
      <c r="M376" s="34">
        <v>838485</v>
      </c>
      <c r="N376" s="34">
        <v>841600</v>
      </c>
      <c r="O376" s="10">
        <f>SUM(C376:N376)</f>
        <v>8869940</v>
      </c>
    </row>
    <row r="377" spans="1:15" ht="15">
      <c r="A377" s="24" t="s">
        <v>25</v>
      </c>
      <c r="B377" s="25" t="s">
        <v>0</v>
      </c>
      <c r="C377" s="34">
        <v>54826.6</v>
      </c>
      <c r="D377" s="34">
        <v>58547.02</v>
      </c>
      <c r="E377" s="34">
        <v>25183.95</v>
      </c>
      <c r="F377" s="34">
        <v>41662.71</v>
      </c>
      <c r="G377" s="34">
        <v>13734.6</v>
      </c>
      <c r="H377" s="34">
        <v>21776.75</v>
      </c>
      <c r="I377" s="34">
        <v>13682.7</v>
      </c>
      <c r="J377" s="34">
        <v>31179.01</v>
      </c>
      <c r="K377" s="34">
        <v>28400.48</v>
      </c>
      <c r="L377" s="34">
        <v>18179.32</v>
      </c>
      <c r="M377" s="34">
        <v>23612.7</v>
      </c>
      <c r="N377" s="34">
        <v>13326.45</v>
      </c>
      <c r="O377" s="10">
        <f>SUM(C377:N377)</f>
        <v>344112.29000000004</v>
      </c>
    </row>
    <row r="378" spans="1:15" ht="15">
      <c r="A378" s="24" t="s">
        <v>25</v>
      </c>
      <c r="B378" s="25" t="s">
        <v>8</v>
      </c>
      <c r="C378" s="34">
        <v>103.05751879699248</v>
      </c>
      <c r="D378" s="34">
        <v>116.68564025909318</v>
      </c>
      <c r="E378" s="34">
        <v>49.380294117647054</v>
      </c>
      <c r="F378" s="34">
        <v>79.05637571157494</v>
      </c>
      <c r="G378" s="34">
        <v>27.156895699456246</v>
      </c>
      <c r="H378" s="34">
        <v>46.831720430107524</v>
      </c>
      <c r="I378" s="34">
        <v>27.58608870967742</v>
      </c>
      <c r="J378" s="34">
        <v>71.67588505747128</v>
      </c>
      <c r="K378" s="34">
        <v>61.076301075268816</v>
      </c>
      <c r="L378" s="34">
        <v>40.398488888888885</v>
      </c>
      <c r="M378" s="34">
        <v>50.78</v>
      </c>
      <c r="N378" s="34">
        <v>29.614333333333335</v>
      </c>
      <c r="O378" s="10">
        <f>SUM(O377/O375/O431)</f>
        <v>59.15314670718866</v>
      </c>
    </row>
    <row r="379" spans="1:15" ht="15">
      <c r="A379" s="24" t="s">
        <v>25</v>
      </c>
      <c r="B379" s="25" t="s">
        <v>9</v>
      </c>
      <c r="C379" s="40">
        <v>5.038538062482481</v>
      </c>
      <c r="D379" s="40">
        <v>6.957872719710024</v>
      </c>
      <c r="E379" s="40">
        <v>3.188184804694176</v>
      </c>
      <c r="F379" s="40">
        <v>6.1194897329690665</v>
      </c>
      <c r="G379" s="40">
        <v>2.4859229495289545</v>
      </c>
      <c r="H379" s="40">
        <v>4.208189609360658</v>
      </c>
      <c r="I379" s="40">
        <v>2.0115553399342847</v>
      </c>
      <c r="J379" s="40">
        <v>5.688562306148514</v>
      </c>
      <c r="K379" s="40">
        <v>3.8870156709778962</v>
      </c>
      <c r="L379" s="40">
        <v>2.3901602703164655</v>
      </c>
      <c r="M379" s="40">
        <v>2.8161147784396863</v>
      </c>
      <c r="N379" s="40">
        <v>1.5834660171102661</v>
      </c>
      <c r="O379" s="14">
        <f>SUM(O377/O376)</f>
        <v>0.03879533457948983</v>
      </c>
    </row>
    <row r="380" spans="2:15" ht="15">
      <c r="B380" s="26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14"/>
    </row>
    <row r="381" spans="1:15" ht="15">
      <c r="A381" s="24" t="s">
        <v>25</v>
      </c>
      <c r="B381" s="7" t="s">
        <v>41</v>
      </c>
      <c r="C381" s="33">
        <v>0</v>
      </c>
      <c r="D381" s="33">
        <v>0</v>
      </c>
      <c r="E381" s="33">
        <v>0</v>
      </c>
      <c r="F381" s="33">
        <v>0</v>
      </c>
      <c r="G381" s="33">
        <v>0</v>
      </c>
      <c r="H381" s="33">
        <v>0</v>
      </c>
      <c r="I381" s="33">
        <v>0</v>
      </c>
      <c r="J381" s="33">
        <v>0</v>
      </c>
      <c r="K381" s="33">
        <v>0</v>
      </c>
      <c r="L381" s="33">
        <v>0</v>
      </c>
      <c r="M381" s="33">
        <v>0</v>
      </c>
      <c r="N381" s="33">
        <v>0</v>
      </c>
      <c r="O381" s="8">
        <f>SUM(C381:N381)</f>
        <v>0</v>
      </c>
    </row>
    <row r="382" spans="1:15" ht="15">
      <c r="A382" s="24" t="s">
        <v>25</v>
      </c>
      <c r="B382" s="25" t="s">
        <v>7</v>
      </c>
      <c r="C382" s="34">
        <v>0</v>
      </c>
      <c r="D382" s="34">
        <v>0</v>
      </c>
      <c r="E382" s="34">
        <v>0</v>
      </c>
      <c r="F382" s="34">
        <v>0</v>
      </c>
      <c r="G382" s="34">
        <v>0</v>
      </c>
      <c r="H382" s="34">
        <v>0</v>
      </c>
      <c r="I382" s="34">
        <v>0</v>
      </c>
      <c r="J382" s="34">
        <v>0</v>
      </c>
      <c r="K382" s="34">
        <v>0</v>
      </c>
      <c r="L382" s="34">
        <v>0</v>
      </c>
      <c r="M382" s="34">
        <v>0</v>
      </c>
      <c r="N382" s="34">
        <v>0</v>
      </c>
      <c r="O382" s="10">
        <f>SUM(C382:N382)</f>
        <v>0</v>
      </c>
    </row>
    <row r="383" spans="1:15" ht="15">
      <c r="A383" s="24" t="s">
        <v>25</v>
      </c>
      <c r="B383" s="25" t="s">
        <v>0</v>
      </c>
      <c r="C383" s="34">
        <v>0</v>
      </c>
      <c r="D383" s="34">
        <v>0</v>
      </c>
      <c r="E383" s="34">
        <v>0</v>
      </c>
      <c r="F383" s="34">
        <v>0</v>
      </c>
      <c r="G383" s="34">
        <v>0</v>
      </c>
      <c r="H383" s="34">
        <v>0</v>
      </c>
      <c r="I383" s="34">
        <v>0</v>
      </c>
      <c r="J383" s="34">
        <v>0</v>
      </c>
      <c r="K383" s="34">
        <v>0</v>
      </c>
      <c r="L383" s="34">
        <v>0</v>
      </c>
      <c r="M383" s="34">
        <v>0</v>
      </c>
      <c r="N383" s="34">
        <v>0</v>
      </c>
      <c r="O383" s="38">
        <f>SUM(C383:N383)</f>
        <v>0</v>
      </c>
    </row>
    <row r="384" spans="1:15" ht="15">
      <c r="A384" s="24" t="s">
        <v>25</v>
      </c>
      <c r="B384" s="25" t="s">
        <v>8</v>
      </c>
      <c r="C384" s="34">
        <v>0</v>
      </c>
      <c r="D384" s="34">
        <v>0</v>
      </c>
      <c r="E384" s="34">
        <v>0</v>
      </c>
      <c r="F384" s="34">
        <v>0</v>
      </c>
      <c r="G384" s="34">
        <v>0</v>
      </c>
      <c r="H384" s="34">
        <v>0</v>
      </c>
      <c r="I384" s="34">
        <v>0</v>
      </c>
      <c r="J384" s="34">
        <v>0</v>
      </c>
      <c r="K384" s="34">
        <v>0</v>
      </c>
      <c r="L384" s="34">
        <v>0</v>
      </c>
      <c r="M384" s="34">
        <v>0</v>
      </c>
      <c r="N384" s="34">
        <v>0</v>
      </c>
      <c r="O384" s="34">
        <v>0</v>
      </c>
    </row>
    <row r="385" spans="1:15" ht="15">
      <c r="A385" s="24" t="s">
        <v>25</v>
      </c>
      <c r="B385" s="25" t="s">
        <v>9</v>
      </c>
      <c r="C385" s="39">
        <v>0</v>
      </c>
      <c r="D385" s="39">
        <v>0</v>
      </c>
      <c r="E385" s="39">
        <v>0</v>
      </c>
      <c r="F385" s="39">
        <v>0</v>
      </c>
      <c r="G385" s="39">
        <v>0</v>
      </c>
      <c r="H385" s="39">
        <v>0</v>
      </c>
      <c r="I385" s="39">
        <v>0</v>
      </c>
      <c r="J385" s="39">
        <v>0</v>
      </c>
      <c r="K385" s="39">
        <v>0</v>
      </c>
      <c r="L385" s="39">
        <v>0</v>
      </c>
      <c r="M385" s="39">
        <v>0</v>
      </c>
      <c r="N385" s="39">
        <v>0</v>
      </c>
      <c r="O385" s="39">
        <v>0</v>
      </c>
    </row>
    <row r="386" spans="2:15" ht="15">
      <c r="B386" s="26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14"/>
    </row>
    <row r="387" spans="1:15" ht="15">
      <c r="A387" s="24" t="s">
        <v>25</v>
      </c>
      <c r="B387" s="7" t="s">
        <v>39</v>
      </c>
      <c r="C387" s="33">
        <v>298</v>
      </c>
      <c r="D387" s="33">
        <v>304</v>
      </c>
      <c r="E387" s="33">
        <v>312</v>
      </c>
      <c r="F387" s="33">
        <v>297</v>
      </c>
      <c r="G387" s="33">
        <v>302</v>
      </c>
      <c r="H387" s="33">
        <v>285</v>
      </c>
      <c r="I387" s="33">
        <v>291</v>
      </c>
      <c r="J387" s="33">
        <v>296</v>
      </c>
      <c r="K387" s="33">
        <v>288</v>
      </c>
      <c r="L387" s="33">
        <v>296</v>
      </c>
      <c r="M387" s="33">
        <v>294</v>
      </c>
      <c r="N387" s="33">
        <v>301</v>
      </c>
      <c r="O387" s="8">
        <f>SUM(C387:N387)</f>
        <v>3564</v>
      </c>
    </row>
    <row r="388" spans="1:15" ht="15">
      <c r="A388" s="24" t="s">
        <v>25</v>
      </c>
      <c r="B388" s="25" t="s">
        <v>7</v>
      </c>
      <c r="C388" s="34">
        <v>22771841.990000002</v>
      </c>
      <c r="D388" s="34">
        <v>20439104.29</v>
      </c>
      <c r="E388" s="34">
        <v>17929209.48</v>
      </c>
      <c r="F388" s="34">
        <v>18443696.22</v>
      </c>
      <c r="G388" s="34">
        <v>16515967.700000001</v>
      </c>
      <c r="H388" s="34">
        <v>16710864.39</v>
      </c>
      <c r="I388" s="34">
        <v>18309886.95</v>
      </c>
      <c r="J388" s="34">
        <v>17264143.47</v>
      </c>
      <c r="K388" s="34">
        <v>19145815.29</v>
      </c>
      <c r="L388" s="34">
        <v>17477585.080000002</v>
      </c>
      <c r="M388" s="34">
        <v>20153596.54</v>
      </c>
      <c r="N388" s="34">
        <v>19188911.37</v>
      </c>
      <c r="O388" s="10">
        <f>SUM(C388:N388)</f>
        <v>224350622.77</v>
      </c>
    </row>
    <row r="389" spans="1:15" ht="15">
      <c r="A389" s="24" t="s">
        <v>25</v>
      </c>
      <c r="B389" s="25" t="s">
        <v>0</v>
      </c>
      <c r="C389" s="34">
        <v>889461.03</v>
      </c>
      <c r="D389" s="34">
        <v>780402.68</v>
      </c>
      <c r="E389" s="34">
        <v>679860.49</v>
      </c>
      <c r="F389" s="34">
        <v>727650</v>
      </c>
      <c r="G389" s="34">
        <v>716309.73</v>
      </c>
      <c r="H389" s="34">
        <v>598634.49</v>
      </c>
      <c r="I389" s="34">
        <v>688677.42</v>
      </c>
      <c r="J389" s="34">
        <v>694843.91</v>
      </c>
      <c r="K389" s="34">
        <v>747005.56</v>
      </c>
      <c r="L389" s="34">
        <v>621456.49</v>
      </c>
      <c r="M389" s="34">
        <v>734354.03</v>
      </c>
      <c r="N389" s="34">
        <v>742121.13</v>
      </c>
      <c r="O389" s="10">
        <f>SUM(C389:N389)</f>
        <v>8620776.96</v>
      </c>
    </row>
    <row r="390" spans="1:15" ht="15">
      <c r="A390" s="24" t="s">
        <v>25</v>
      </c>
      <c r="B390" s="25" t="s">
        <v>8</v>
      </c>
      <c r="C390" s="34">
        <v>106.59887703739214</v>
      </c>
      <c r="D390" s="34">
        <v>92.09377861694597</v>
      </c>
      <c r="E390" s="34">
        <v>72.63466773504273</v>
      </c>
      <c r="F390" s="34">
        <v>79.03225806451613</v>
      </c>
      <c r="G390" s="34">
        <v>79.72727809004397</v>
      </c>
      <c r="H390" s="34">
        <v>67.75715789473684</v>
      </c>
      <c r="I390" s="34">
        <v>76.34158297306286</v>
      </c>
      <c r="J390" s="34">
        <v>80.94640144454799</v>
      </c>
      <c r="K390" s="34">
        <v>83.66997759856632</v>
      </c>
      <c r="L390" s="34">
        <v>69.98383896396396</v>
      </c>
      <c r="M390" s="34">
        <v>80.57428461707264</v>
      </c>
      <c r="N390" s="34">
        <v>82.18395681063123</v>
      </c>
      <c r="O390" s="10">
        <f>SUM(O389/O387/O431)</f>
        <v>80.66555237745484</v>
      </c>
    </row>
    <row r="391" spans="1:15" ht="15">
      <c r="A391" s="24" t="s">
        <v>25</v>
      </c>
      <c r="B391" s="25" t="s">
        <v>9</v>
      </c>
      <c r="C391" s="40">
        <v>3.905968741529987</v>
      </c>
      <c r="D391" s="40">
        <v>3.818184343732805</v>
      </c>
      <c r="E391" s="40">
        <v>3.791915593146386</v>
      </c>
      <c r="F391" s="40">
        <v>3.945250405994813</v>
      </c>
      <c r="G391" s="40">
        <v>4.337073933609109</v>
      </c>
      <c r="H391" s="40">
        <v>3.58230715077929</v>
      </c>
      <c r="I391" s="40">
        <v>3.7612325072274686</v>
      </c>
      <c r="J391" s="40">
        <v>4.02478067450861</v>
      </c>
      <c r="K391" s="40">
        <v>3.901664926174058</v>
      </c>
      <c r="L391" s="40">
        <v>3.5557343142969273</v>
      </c>
      <c r="M391" s="40">
        <v>3.6437865000546448</v>
      </c>
      <c r="N391" s="40">
        <v>3.8674477967532557</v>
      </c>
      <c r="O391" s="14">
        <f>SUM(O389/O388)</f>
        <v>0.03842546480843897</v>
      </c>
    </row>
    <row r="392" spans="2:15" ht="15">
      <c r="B392" s="26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14"/>
    </row>
    <row r="393" spans="1:15" ht="15">
      <c r="A393" s="24" t="s">
        <v>25</v>
      </c>
      <c r="B393" s="7" t="s">
        <v>16</v>
      </c>
      <c r="C393" s="33">
        <v>44</v>
      </c>
      <c r="D393" s="33">
        <v>45</v>
      </c>
      <c r="E393" s="33">
        <v>45</v>
      </c>
      <c r="F393" s="33">
        <v>46</v>
      </c>
      <c r="G393" s="33">
        <v>47</v>
      </c>
      <c r="H393" s="33">
        <v>47</v>
      </c>
      <c r="I393" s="33">
        <v>45</v>
      </c>
      <c r="J393" s="33">
        <v>47</v>
      </c>
      <c r="K393" s="33">
        <v>47</v>
      </c>
      <c r="L393" s="33">
        <v>46</v>
      </c>
      <c r="M393" s="33">
        <v>46</v>
      </c>
      <c r="N393" s="33">
        <v>46</v>
      </c>
      <c r="O393" s="8">
        <f>SUM(C393:N393)</f>
        <v>551</v>
      </c>
    </row>
    <row r="394" spans="1:15" ht="15">
      <c r="A394" s="24" t="s">
        <v>25</v>
      </c>
      <c r="B394" s="25" t="s">
        <v>0</v>
      </c>
      <c r="C394" s="34">
        <v>448014.51</v>
      </c>
      <c r="D394" s="34">
        <v>379679</v>
      </c>
      <c r="E394" s="34">
        <v>373540.25</v>
      </c>
      <c r="F394" s="34">
        <v>433702.25</v>
      </c>
      <c r="G394" s="34">
        <v>353561.75</v>
      </c>
      <c r="H394" s="34">
        <v>367436.75</v>
      </c>
      <c r="I394" s="34">
        <v>391764.5</v>
      </c>
      <c r="J394" s="34">
        <v>378512.5</v>
      </c>
      <c r="K394" s="34">
        <v>432685</v>
      </c>
      <c r="L394" s="34">
        <v>347552.98</v>
      </c>
      <c r="M394" s="34">
        <v>416227.15</v>
      </c>
      <c r="N394" s="34">
        <v>347765.75</v>
      </c>
      <c r="O394" s="10">
        <f>SUM(C394:N394)</f>
        <v>4670442.39</v>
      </c>
    </row>
    <row r="395" spans="1:15" ht="15">
      <c r="A395" s="24" t="s">
        <v>25</v>
      </c>
      <c r="B395" s="25" t="s">
        <v>8</v>
      </c>
      <c r="C395" s="34">
        <v>363.64814123376624</v>
      </c>
      <c r="D395" s="34">
        <v>302.68380667663183</v>
      </c>
      <c r="E395" s="34">
        <v>276.6964814814815</v>
      </c>
      <c r="F395" s="34">
        <v>304.13902524544176</v>
      </c>
      <c r="G395" s="34">
        <v>252.86018237082067</v>
      </c>
      <c r="H395" s="34">
        <v>252.18719972546324</v>
      </c>
      <c r="I395" s="34">
        <v>280.8347670250896</v>
      </c>
      <c r="J395" s="34">
        <v>277.7054292002935</v>
      </c>
      <c r="K395" s="34">
        <v>296.9698009608785</v>
      </c>
      <c r="L395" s="34">
        <v>251.84998550724634</v>
      </c>
      <c r="M395" s="34">
        <v>291.88439691444603</v>
      </c>
      <c r="N395" s="34">
        <v>252.0041666666667</v>
      </c>
      <c r="O395" s="5">
        <f>SUM(O394/O393/O431)</f>
        <v>282.67397041738894</v>
      </c>
    </row>
    <row r="396" spans="1:15" ht="15">
      <c r="A396" s="24"/>
      <c r="B396" s="26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16"/>
    </row>
    <row r="397" spans="1:15" ht="15">
      <c r="A397" s="24" t="s">
        <v>25</v>
      </c>
      <c r="B397" s="7" t="s">
        <v>17</v>
      </c>
      <c r="C397" s="33">
        <v>24</v>
      </c>
      <c r="D397" s="33">
        <v>25</v>
      </c>
      <c r="E397" s="33">
        <v>25</v>
      </c>
      <c r="F397" s="33">
        <v>26</v>
      </c>
      <c r="G397" s="33">
        <v>26</v>
      </c>
      <c r="H397" s="33">
        <v>26</v>
      </c>
      <c r="I397" s="33">
        <v>26</v>
      </c>
      <c r="J397" s="33">
        <v>26</v>
      </c>
      <c r="K397" s="33">
        <v>26</v>
      </c>
      <c r="L397" s="33">
        <v>27</v>
      </c>
      <c r="M397" s="33">
        <v>27</v>
      </c>
      <c r="N397" s="33">
        <v>27</v>
      </c>
      <c r="O397" s="8">
        <f>SUM(C397:N397)</f>
        <v>311</v>
      </c>
    </row>
    <row r="398" spans="1:15" ht="15">
      <c r="A398" s="24" t="s">
        <v>25</v>
      </c>
      <c r="B398" s="7" t="s">
        <v>18</v>
      </c>
      <c r="C398" s="34">
        <v>1165040.26</v>
      </c>
      <c r="D398" s="34">
        <v>1133203</v>
      </c>
      <c r="E398" s="34">
        <v>1124820.5</v>
      </c>
      <c r="F398" s="34">
        <v>1071622.25</v>
      </c>
      <c r="G398" s="34">
        <v>982786</v>
      </c>
      <c r="H398" s="34">
        <v>1052673</v>
      </c>
      <c r="I398" s="34">
        <v>1169936.25</v>
      </c>
      <c r="J398" s="34">
        <v>1134873</v>
      </c>
      <c r="K398" s="34">
        <v>1338194.75</v>
      </c>
      <c r="L398" s="34">
        <v>1181431</v>
      </c>
      <c r="M398" s="34">
        <v>1183912.5</v>
      </c>
      <c r="N398" s="34">
        <v>1133043.25</v>
      </c>
      <c r="O398" s="10">
        <f>SUM(C398:N398)</f>
        <v>13671535.76</v>
      </c>
    </row>
    <row r="399" spans="1:15" ht="15">
      <c r="A399" s="24" t="s">
        <v>25</v>
      </c>
      <c r="B399" s="25" t="s">
        <v>0</v>
      </c>
      <c r="C399" s="34">
        <v>160206.51</v>
      </c>
      <c r="D399" s="34">
        <v>176713.5</v>
      </c>
      <c r="E399" s="34">
        <v>153741.25</v>
      </c>
      <c r="F399" s="34">
        <v>176538.75</v>
      </c>
      <c r="G399" s="34">
        <v>132531.75</v>
      </c>
      <c r="H399" s="34">
        <v>135169</v>
      </c>
      <c r="I399" s="34">
        <v>169879.5</v>
      </c>
      <c r="J399" s="34">
        <v>158721.5</v>
      </c>
      <c r="K399" s="34">
        <v>191798.25</v>
      </c>
      <c r="L399" s="34">
        <v>179796</v>
      </c>
      <c r="M399" s="34">
        <v>192923.25</v>
      </c>
      <c r="N399" s="34">
        <v>161879.75</v>
      </c>
      <c r="O399" s="10">
        <f>SUM(C399:N399)</f>
        <v>1989899.01</v>
      </c>
    </row>
    <row r="400" spans="1:15" ht="15">
      <c r="A400" s="24" t="s">
        <v>25</v>
      </c>
      <c r="B400" s="25" t="s">
        <v>8</v>
      </c>
      <c r="C400" s="34">
        <v>238.40254464285715</v>
      </c>
      <c r="D400" s="34">
        <v>253.57991031390137</v>
      </c>
      <c r="E400" s="34">
        <v>204.98833333333332</v>
      </c>
      <c r="F400" s="34">
        <v>219.0307071960298</v>
      </c>
      <c r="G400" s="34">
        <v>171.3403361344538</v>
      </c>
      <c r="H400" s="34">
        <v>167.70347394540946</v>
      </c>
      <c r="I400" s="34">
        <v>210.7686104218362</v>
      </c>
      <c r="J400" s="34">
        <v>210.5059681697613</v>
      </c>
      <c r="K400" s="34">
        <v>237.9630893300248</v>
      </c>
      <c r="L400" s="34">
        <v>221.97037037037038</v>
      </c>
      <c r="M400" s="34">
        <v>230.4937275985663</v>
      </c>
      <c r="N400" s="34">
        <v>199.85154320987658</v>
      </c>
      <c r="O400" s="10">
        <f>SUM(O399/O397/O431)</f>
        <v>213.3781990930157</v>
      </c>
    </row>
    <row r="401" spans="1:15" ht="15">
      <c r="A401" s="24" t="s">
        <v>25</v>
      </c>
      <c r="B401" s="25" t="s">
        <v>9</v>
      </c>
      <c r="C401" s="39">
        <v>0.13751156548014914</v>
      </c>
      <c r="D401" s="39">
        <v>0.15594160975571014</v>
      </c>
      <c r="E401" s="39">
        <v>0.13668069705344096</v>
      </c>
      <c r="F401" s="39">
        <v>0.1647397205498486</v>
      </c>
      <c r="G401" s="39">
        <v>0.13485311146068424</v>
      </c>
      <c r="H401" s="39">
        <v>0.12840549724368347</v>
      </c>
      <c r="I401" s="39">
        <v>0.1452040656061388</v>
      </c>
      <c r="J401" s="39">
        <v>0.1398583806293744</v>
      </c>
      <c r="K401" s="39">
        <v>0.14332611153944522</v>
      </c>
      <c r="L401" s="39">
        <v>0.1521849350491057</v>
      </c>
      <c r="M401" s="39">
        <v>0.16295397675081563</v>
      </c>
      <c r="N401" s="39">
        <v>0.14287164236669694</v>
      </c>
      <c r="O401" s="14">
        <f>SUM(O399/O398)</f>
        <v>0.14555051055946622</v>
      </c>
    </row>
    <row r="402" spans="2:15" ht="15">
      <c r="B402" s="26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16"/>
    </row>
    <row r="403" spans="1:15" ht="15">
      <c r="A403" s="24" t="s">
        <v>25</v>
      </c>
      <c r="B403" s="7" t="s">
        <v>42</v>
      </c>
      <c r="C403" s="33">
        <v>3</v>
      </c>
      <c r="D403" s="33">
        <v>3</v>
      </c>
      <c r="E403" s="33">
        <v>3</v>
      </c>
      <c r="F403" s="33">
        <v>3</v>
      </c>
      <c r="G403" s="33">
        <v>4</v>
      </c>
      <c r="H403" s="33">
        <v>4</v>
      </c>
      <c r="I403" s="33">
        <v>4</v>
      </c>
      <c r="J403" s="33">
        <v>4</v>
      </c>
      <c r="K403" s="33">
        <v>4</v>
      </c>
      <c r="L403" s="33">
        <v>4</v>
      </c>
      <c r="M403" s="33">
        <v>4</v>
      </c>
      <c r="N403" s="33">
        <v>4</v>
      </c>
      <c r="O403" s="8">
        <f>SUM(C403:N403)</f>
        <v>44</v>
      </c>
    </row>
    <row r="404" spans="1:15" ht="15">
      <c r="A404" s="24" t="s">
        <v>25</v>
      </c>
      <c r="B404" s="7" t="s">
        <v>43</v>
      </c>
      <c r="C404" s="34">
        <v>633244</v>
      </c>
      <c r="D404" s="34">
        <v>588279.5</v>
      </c>
      <c r="E404" s="34">
        <v>501406</v>
      </c>
      <c r="F404" s="34">
        <v>602942.5</v>
      </c>
      <c r="G404" s="34">
        <v>478682</v>
      </c>
      <c r="H404" s="34">
        <v>483830.25</v>
      </c>
      <c r="I404" s="34">
        <v>570700.5</v>
      </c>
      <c r="J404" s="34">
        <v>542567</v>
      </c>
      <c r="K404" s="34">
        <v>647390.5</v>
      </c>
      <c r="L404" s="34">
        <v>549846.5</v>
      </c>
      <c r="M404" s="34">
        <v>537225.5</v>
      </c>
      <c r="N404" s="34">
        <v>604500.5</v>
      </c>
      <c r="O404" s="10">
        <f>SUM(C404:N404)</f>
        <v>6740614.75</v>
      </c>
    </row>
    <row r="405" spans="1:15" ht="15">
      <c r="A405" s="24" t="s">
        <v>25</v>
      </c>
      <c r="B405" s="25" t="s">
        <v>0</v>
      </c>
      <c r="C405" s="34">
        <v>144526</v>
      </c>
      <c r="D405" s="34">
        <v>78417.5</v>
      </c>
      <c r="E405" s="34">
        <v>89369</v>
      </c>
      <c r="F405" s="34">
        <v>116204.5</v>
      </c>
      <c r="G405" s="34">
        <v>115626</v>
      </c>
      <c r="H405" s="34">
        <v>125870.25</v>
      </c>
      <c r="I405" s="34">
        <v>114972.5</v>
      </c>
      <c r="J405" s="34">
        <v>109955</v>
      </c>
      <c r="K405" s="34">
        <v>122803.5</v>
      </c>
      <c r="L405" s="34">
        <v>86036.5</v>
      </c>
      <c r="M405" s="34">
        <v>115766.5</v>
      </c>
      <c r="N405" s="34">
        <v>88572</v>
      </c>
      <c r="O405" s="10">
        <f>SUM(C405:N405)</f>
        <v>1308119.25</v>
      </c>
    </row>
    <row r="406" spans="1:15" ht="15">
      <c r="A406" s="24" t="s">
        <v>25</v>
      </c>
      <c r="B406" s="25" t="s">
        <v>8</v>
      </c>
      <c r="C406" s="34">
        <v>1720.547619047619</v>
      </c>
      <c r="D406" s="34">
        <v>937.7279521674141</v>
      </c>
      <c r="E406" s="34">
        <v>992.9888888888888</v>
      </c>
      <c r="F406" s="34">
        <v>1249.5107526881723</v>
      </c>
      <c r="G406" s="34">
        <v>971.6470588235294</v>
      </c>
      <c r="H406" s="34">
        <v>1015.0826612903226</v>
      </c>
      <c r="I406" s="34">
        <v>927.1975806451613</v>
      </c>
      <c r="J406" s="34">
        <v>947.8879310344828</v>
      </c>
      <c r="K406" s="34">
        <v>990.3508064516129</v>
      </c>
      <c r="L406" s="34">
        <v>716.9708333333333</v>
      </c>
      <c r="M406" s="34">
        <v>933.6008064516129</v>
      </c>
      <c r="N406" s="34">
        <v>738.1</v>
      </c>
      <c r="O406" s="10">
        <f>SUM(O405/O403/O431)</f>
        <v>991.4574001486968</v>
      </c>
    </row>
    <row r="407" spans="1:15" ht="15">
      <c r="A407" s="24" t="s">
        <v>25</v>
      </c>
      <c r="B407" s="25" t="s">
        <v>9</v>
      </c>
      <c r="C407" s="39">
        <v>0.2282311399713223</v>
      </c>
      <c r="D407" s="39">
        <v>0.13329973252510074</v>
      </c>
      <c r="E407" s="39">
        <v>0.17823679812367624</v>
      </c>
      <c r="F407" s="39">
        <v>0.19272899157050633</v>
      </c>
      <c r="G407" s="39">
        <v>0.241550758123347</v>
      </c>
      <c r="H407" s="39">
        <v>0.26015374193738405</v>
      </c>
      <c r="I407" s="39">
        <v>0.2014585583857032</v>
      </c>
      <c r="J407" s="39">
        <v>0.2026569990434361</v>
      </c>
      <c r="K407" s="39">
        <v>0.1896899939063054</v>
      </c>
      <c r="L407" s="39">
        <v>0.15647367037891485</v>
      </c>
      <c r="M407" s="39">
        <v>0.21548958491359774</v>
      </c>
      <c r="N407" s="39">
        <v>0.14652097061954458</v>
      </c>
      <c r="O407" s="14">
        <f>SUM(O405/O404)</f>
        <v>0.19406527423926728</v>
      </c>
    </row>
    <row r="408" spans="2:15" ht="15">
      <c r="B408" s="26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16"/>
    </row>
    <row r="409" spans="1:15" ht="15">
      <c r="A409" s="24" t="s">
        <v>25</v>
      </c>
      <c r="B409" s="25" t="s">
        <v>36</v>
      </c>
      <c r="C409" s="33">
        <v>6</v>
      </c>
      <c r="D409" s="33">
        <v>6</v>
      </c>
      <c r="E409" s="33">
        <v>6</v>
      </c>
      <c r="F409" s="33">
        <v>6</v>
      </c>
      <c r="G409" s="33">
        <v>6</v>
      </c>
      <c r="H409" s="33">
        <v>6</v>
      </c>
      <c r="I409" s="33">
        <v>6</v>
      </c>
      <c r="J409" s="33">
        <v>6</v>
      </c>
      <c r="K409" s="33">
        <v>6</v>
      </c>
      <c r="L409" s="33">
        <v>5</v>
      </c>
      <c r="M409" s="33">
        <v>5</v>
      </c>
      <c r="N409" s="33">
        <v>5</v>
      </c>
      <c r="O409" s="8">
        <f>SUM(C409:N409)</f>
        <v>69</v>
      </c>
    </row>
    <row r="410" spans="1:15" ht="15">
      <c r="A410" s="24" t="s">
        <v>25</v>
      </c>
      <c r="B410" s="29" t="s">
        <v>37</v>
      </c>
      <c r="C410" s="34">
        <v>234051.25</v>
      </c>
      <c r="D410" s="34">
        <v>203663</v>
      </c>
      <c r="E410" s="34">
        <v>181513</v>
      </c>
      <c r="F410" s="34">
        <v>187682</v>
      </c>
      <c r="G410" s="34">
        <v>171989.5</v>
      </c>
      <c r="H410" s="34">
        <v>167020</v>
      </c>
      <c r="I410" s="34">
        <v>179923.5</v>
      </c>
      <c r="J410" s="34">
        <v>193732</v>
      </c>
      <c r="K410" s="34">
        <v>232697.25</v>
      </c>
      <c r="L410" s="34">
        <v>161873.5</v>
      </c>
      <c r="M410" s="34">
        <v>187200</v>
      </c>
      <c r="N410" s="34">
        <v>168590.5</v>
      </c>
      <c r="O410" s="10">
        <f>SUM(C410:N410)</f>
        <v>2269935.5</v>
      </c>
    </row>
    <row r="411" spans="1:15" ht="15">
      <c r="A411" s="24" t="s">
        <v>25</v>
      </c>
      <c r="B411" s="29" t="s">
        <v>0</v>
      </c>
      <c r="C411" s="34">
        <v>54199.75</v>
      </c>
      <c r="D411" s="34">
        <v>43414</v>
      </c>
      <c r="E411" s="34">
        <v>49807.5</v>
      </c>
      <c r="F411" s="34">
        <v>54678.5</v>
      </c>
      <c r="G411" s="34">
        <v>37021.5</v>
      </c>
      <c r="H411" s="34">
        <v>42355.5</v>
      </c>
      <c r="I411" s="34">
        <v>40712.5</v>
      </c>
      <c r="J411" s="34">
        <v>41541</v>
      </c>
      <c r="K411" s="34">
        <v>43783.25</v>
      </c>
      <c r="L411" s="34">
        <v>33957.48</v>
      </c>
      <c r="M411" s="34">
        <v>49389.4</v>
      </c>
      <c r="N411" s="34">
        <v>38135.5</v>
      </c>
      <c r="O411" s="10">
        <f>SUM(C411:N411)</f>
        <v>528995.88</v>
      </c>
    </row>
    <row r="412" spans="1:15" ht="15">
      <c r="A412" s="24" t="s">
        <v>25</v>
      </c>
      <c r="B412" s="25" t="s">
        <v>8</v>
      </c>
      <c r="C412" s="34">
        <v>322.6175595238095</v>
      </c>
      <c r="D412" s="34">
        <v>259.575485799701</v>
      </c>
      <c r="E412" s="34">
        <v>276.7083333333333</v>
      </c>
      <c r="F412" s="34">
        <v>293.9704301075269</v>
      </c>
      <c r="G412" s="34">
        <v>207.4033613445378</v>
      </c>
      <c r="H412" s="34">
        <v>227.71774193548387</v>
      </c>
      <c r="I412" s="34">
        <v>218.8844086021505</v>
      </c>
      <c r="J412" s="34">
        <v>238.74137931034483</v>
      </c>
      <c r="K412" s="34">
        <v>235.39381720430111</v>
      </c>
      <c r="L412" s="34">
        <v>226.3832</v>
      </c>
      <c r="M412" s="34">
        <v>318.64129032258063</v>
      </c>
      <c r="N412" s="34">
        <v>254.23666666666668</v>
      </c>
      <c r="O412" s="10">
        <f>SUM(O411/O409/O431)</f>
        <v>255.67166360964268</v>
      </c>
    </row>
    <row r="413" spans="1:15" ht="15">
      <c r="A413" s="24" t="s">
        <v>25</v>
      </c>
      <c r="B413" s="25" t="s">
        <v>9</v>
      </c>
      <c r="C413" s="39">
        <v>0.23157214498961232</v>
      </c>
      <c r="D413" s="39">
        <v>0.213165867143271</v>
      </c>
      <c r="E413" s="39">
        <v>0.274401833477492</v>
      </c>
      <c r="F413" s="39">
        <v>0.2913358766424058</v>
      </c>
      <c r="G413" s="39">
        <v>0.21525441960119657</v>
      </c>
      <c r="H413" s="39">
        <v>0.253595377799066</v>
      </c>
      <c r="I413" s="39">
        <v>0.2262767231628998</v>
      </c>
      <c r="J413" s="39">
        <v>0.2144250820721409</v>
      </c>
      <c r="K413" s="39">
        <v>0.18815542512857375</v>
      </c>
      <c r="L413" s="39">
        <v>0.20977788211164894</v>
      </c>
      <c r="M413" s="39">
        <v>0.263832264957265</v>
      </c>
      <c r="N413" s="39">
        <v>0.22620195088098083</v>
      </c>
      <c r="O413" s="14">
        <f>SUM(O411/O410)</f>
        <v>0.23304445434683055</v>
      </c>
    </row>
    <row r="414" spans="2:15" ht="15">
      <c r="B414" s="26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16"/>
    </row>
    <row r="415" spans="1:15" ht="15">
      <c r="A415" s="24" t="s">
        <v>25</v>
      </c>
      <c r="B415" s="29" t="s">
        <v>35</v>
      </c>
      <c r="C415" s="33">
        <v>7</v>
      </c>
      <c r="D415" s="33">
        <v>7</v>
      </c>
      <c r="E415" s="33">
        <v>7</v>
      </c>
      <c r="F415" s="33">
        <v>7</v>
      </c>
      <c r="G415" s="33">
        <v>7</v>
      </c>
      <c r="H415" s="33">
        <v>7</v>
      </c>
      <c r="I415" s="33">
        <v>5</v>
      </c>
      <c r="J415" s="33">
        <v>7</v>
      </c>
      <c r="K415" s="33">
        <v>7</v>
      </c>
      <c r="L415" s="33">
        <v>7</v>
      </c>
      <c r="M415" s="33">
        <v>7</v>
      </c>
      <c r="N415" s="33">
        <v>7</v>
      </c>
      <c r="O415" s="8">
        <f>SUM(C415:N415)</f>
        <v>82</v>
      </c>
    </row>
    <row r="416" spans="1:15" ht="15">
      <c r="A416" s="24" t="s">
        <v>25</v>
      </c>
      <c r="B416" s="29" t="s">
        <v>0</v>
      </c>
      <c r="C416" s="34">
        <v>53442</v>
      </c>
      <c r="D416" s="34">
        <v>54192</v>
      </c>
      <c r="E416" s="34">
        <v>55448</v>
      </c>
      <c r="F416" s="34">
        <v>39781</v>
      </c>
      <c r="G416" s="34">
        <v>38243</v>
      </c>
      <c r="H416" s="34">
        <v>34731</v>
      </c>
      <c r="I416" s="34">
        <v>37216</v>
      </c>
      <c r="J416" s="34">
        <v>35869</v>
      </c>
      <c r="K416" s="34">
        <v>38212</v>
      </c>
      <c r="L416" s="34">
        <v>31321</v>
      </c>
      <c r="M416" s="34">
        <v>36513</v>
      </c>
      <c r="N416" s="34">
        <v>36758</v>
      </c>
      <c r="O416" s="10">
        <f>SUM(C416:N416)</f>
        <v>491726</v>
      </c>
    </row>
    <row r="417" spans="1:15" ht="15">
      <c r="A417" s="24" t="s">
        <v>25</v>
      </c>
      <c r="B417" s="29" t="s">
        <v>8</v>
      </c>
      <c r="C417" s="34">
        <v>272.66326530612247</v>
      </c>
      <c r="D417" s="34">
        <v>277.72966047405504</v>
      </c>
      <c r="E417" s="34">
        <v>264.03809523809525</v>
      </c>
      <c r="F417" s="34">
        <v>183.32258064516128</v>
      </c>
      <c r="G417" s="34">
        <v>183.63985594237695</v>
      </c>
      <c r="H417" s="34">
        <v>160.05069124423963</v>
      </c>
      <c r="I417" s="34">
        <v>240.10322580645163</v>
      </c>
      <c r="J417" s="34">
        <v>176.69458128078819</v>
      </c>
      <c r="K417" s="34">
        <v>176.09216589861754</v>
      </c>
      <c r="L417" s="34">
        <v>149.14761904761906</v>
      </c>
      <c r="M417" s="34">
        <v>168.26267281105993</v>
      </c>
      <c r="N417" s="34">
        <v>175.03809523809522</v>
      </c>
      <c r="O417" s="10">
        <f>SUM(O416/O415/O431)</f>
        <v>199.98099196196853</v>
      </c>
    </row>
    <row r="418" spans="2:15" ht="15">
      <c r="B418" s="13"/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0"/>
    </row>
    <row r="419" spans="1:15" ht="15">
      <c r="A419" s="24" t="s">
        <v>25</v>
      </c>
      <c r="B419" s="25" t="s">
        <v>44</v>
      </c>
      <c r="C419" s="33">
        <v>4</v>
      </c>
      <c r="D419" s="33">
        <v>4</v>
      </c>
      <c r="E419" s="33">
        <v>4</v>
      </c>
      <c r="F419" s="33">
        <v>4</v>
      </c>
      <c r="G419" s="33">
        <v>4</v>
      </c>
      <c r="H419" s="33">
        <v>4</v>
      </c>
      <c r="I419" s="33">
        <v>4</v>
      </c>
      <c r="J419" s="33">
        <v>4</v>
      </c>
      <c r="K419" s="33">
        <v>4</v>
      </c>
      <c r="L419" s="33">
        <v>3</v>
      </c>
      <c r="M419" s="33">
        <v>3</v>
      </c>
      <c r="N419" s="33">
        <v>3</v>
      </c>
      <c r="O419" s="8">
        <f>SUM(C419:N419)</f>
        <v>45</v>
      </c>
    </row>
    <row r="420" spans="1:15" ht="15">
      <c r="A420" s="24" t="s">
        <v>25</v>
      </c>
      <c r="B420" s="29" t="s">
        <v>45</v>
      </c>
      <c r="C420" s="34">
        <v>162161.25</v>
      </c>
      <c r="D420" s="34">
        <v>116556</v>
      </c>
      <c r="E420" s="34">
        <v>128039.5</v>
      </c>
      <c r="F420" s="34">
        <v>150537.5</v>
      </c>
      <c r="G420" s="34">
        <v>102532.5</v>
      </c>
      <c r="H420" s="34">
        <v>101776</v>
      </c>
      <c r="I420" s="34">
        <v>110742</v>
      </c>
      <c r="J420" s="34">
        <v>152469</v>
      </c>
      <c r="K420" s="34">
        <v>143985</v>
      </c>
      <c r="L420" s="34">
        <v>74420</v>
      </c>
      <c r="M420" s="34">
        <v>70341</v>
      </c>
      <c r="N420" s="34">
        <v>88716.5</v>
      </c>
      <c r="O420" s="10">
        <f>SUM(C420:N420)</f>
        <v>1402276.25</v>
      </c>
    </row>
    <row r="421" spans="1:15" ht="15">
      <c r="A421" s="24" t="s">
        <v>25</v>
      </c>
      <c r="B421" s="29" t="s">
        <v>0</v>
      </c>
      <c r="C421" s="34">
        <v>35640.25</v>
      </c>
      <c r="D421" s="34">
        <v>26942</v>
      </c>
      <c r="E421" s="34">
        <v>25174.5</v>
      </c>
      <c r="F421" s="34">
        <v>46499.5</v>
      </c>
      <c r="G421" s="34">
        <v>30139.5</v>
      </c>
      <c r="H421" s="34">
        <v>29311</v>
      </c>
      <c r="I421" s="34">
        <v>28984</v>
      </c>
      <c r="J421" s="34">
        <v>32426</v>
      </c>
      <c r="K421" s="34">
        <v>36088</v>
      </c>
      <c r="L421" s="34">
        <v>16442</v>
      </c>
      <c r="M421" s="34">
        <v>21635</v>
      </c>
      <c r="N421" s="34">
        <v>22420.5</v>
      </c>
      <c r="O421" s="10">
        <f>SUM(C421:N421)</f>
        <v>351702.25</v>
      </c>
    </row>
    <row r="422" spans="1:15" ht="15">
      <c r="A422" s="24" t="s">
        <v>25</v>
      </c>
      <c r="B422" s="25" t="s">
        <v>8</v>
      </c>
      <c r="C422" s="34">
        <v>318.2165178571429</v>
      </c>
      <c r="D422" s="34">
        <v>241.63228699551567</v>
      </c>
      <c r="E422" s="34">
        <v>209.7875</v>
      </c>
      <c r="F422" s="34">
        <v>374.9959677419355</v>
      </c>
      <c r="G422" s="34">
        <v>253.2731092436975</v>
      </c>
      <c r="H422" s="34">
        <v>236.3790322580645</v>
      </c>
      <c r="I422" s="34">
        <v>233.74193548387098</v>
      </c>
      <c r="J422" s="34">
        <v>279.5344827586207</v>
      </c>
      <c r="K422" s="34">
        <v>291.03225806451616</v>
      </c>
      <c r="L422" s="34">
        <v>182.68888888888887</v>
      </c>
      <c r="M422" s="34">
        <v>232.6344086021505</v>
      </c>
      <c r="N422" s="34">
        <v>249.11666666666667</v>
      </c>
      <c r="O422" s="10">
        <f>SUM(O421/O419/O431)</f>
        <v>260.6405787903115</v>
      </c>
    </row>
    <row r="423" spans="1:15" ht="15">
      <c r="A423" s="24" t="s">
        <v>25</v>
      </c>
      <c r="B423" s="25" t="s">
        <v>9</v>
      </c>
      <c r="C423" s="39">
        <v>0.21978277794479262</v>
      </c>
      <c r="D423" s="39">
        <v>0.23115069151309242</v>
      </c>
      <c r="E423" s="39">
        <v>0.1966151070568067</v>
      </c>
      <c r="F423" s="39">
        <v>0.30888981150876027</v>
      </c>
      <c r="G423" s="39">
        <v>0.2939506985589935</v>
      </c>
      <c r="H423" s="39">
        <v>0.28799520515642196</v>
      </c>
      <c r="I423" s="39">
        <v>0.26172545195138247</v>
      </c>
      <c r="J423" s="39">
        <v>0.21267274003240005</v>
      </c>
      <c r="K423" s="39">
        <v>0.25063721915477305</v>
      </c>
      <c r="L423" s="39">
        <v>0.2209352324643913</v>
      </c>
      <c r="M423" s="39">
        <v>0.3075731081446098</v>
      </c>
      <c r="N423" s="39">
        <v>0.2527207452954073</v>
      </c>
      <c r="O423" s="14">
        <f>SUM(O421/O420)</f>
        <v>0.25080810574949125</v>
      </c>
    </row>
    <row r="424" spans="2:15" ht="15">
      <c r="B424" s="13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28"/>
    </row>
    <row r="425" spans="1:15" ht="15">
      <c r="A425" s="24" t="s">
        <v>25</v>
      </c>
      <c r="B425" s="26" t="s">
        <v>19</v>
      </c>
      <c r="C425" s="33">
        <v>2204</v>
      </c>
      <c r="D425" s="33">
        <v>2289</v>
      </c>
      <c r="E425" s="33">
        <v>2424</v>
      </c>
      <c r="F425" s="33">
        <v>2401</v>
      </c>
      <c r="G425" s="33">
        <v>2379</v>
      </c>
      <c r="H425" s="33">
        <v>2326</v>
      </c>
      <c r="I425" s="33">
        <v>2340</v>
      </c>
      <c r="J425" s="33">
        <v>2329</v>
      </c>
      <c r="K425" s="33">
        <v>2328</v>
      </c>
      <c r="L425" s="33">
        <v>2344</v>
      </c>
      <c r="M425" s="33">
        <v>2336</v>
      </c>
      <c r="N425" s="33">
        <v>2345</v>
      </c>
      <c r="O425" s="8">
        <f>SUM(C425:N425)</f>
        <v>28045</v>
      </c>
    </row>
    <row r="426" spans="1:15" ht="15">
      <c r="A426" s="24" t="s">
        <v>25</v>
      </c>
      <c r="B426" s="7" t="s">
        <v>20</v>
      </c>
      <c r="C426" s="34">
        <v>6400853.61</v>
      </c>
      <c r="D426" s="34">
        <v>5940458.2700000005</v>
      </c>
      <c r="E426" s="34">
        <v>5732116.75</v>
      </c>
      <c r="F426" s="34">
        <v>6068313.12</v>
      </c>
      <c r="G426" s="34">
        <v>5451651.83</v>
      </c>
      <c r="H426" s="34">
        <v>5262122.25</v>
      </c>
      <c r="I426" s="34">
        <v>5793976.07</v>
      </c>
      <c r="J426" s="34">
        <v>5878236.79</v>
      </c>
      <c r="K426" s="34">
        <v>6822433.12</v>
      </c>
      <c r="L426" s="34">
        <v>5804106.68</v>
      </c>
      <c r="M426" s="34">
        <v>6602855.18</v>
      </c>
      <c r="N426" s="34">
        <v>6356034.79</v>
      </c>
      <c r="O426" s="10">
        <f>SUM(C426:N426)</f>
        <v>72113158.46000001</v>
      </c>
    </row>
    <row r="427" spans="1:15" ht="15">
      <c r="A427" s="24" t="s">
        <v>25</v>
      </c>
      <c r="B427" s="7" t="s">
        <v>8</v>
      </c>
      <c r="C427" s="34">
        <v>103.72137687969926</v>
      </c>
      <c r="D427" s="34">
        <v>93.23436530286712</v>
      </c>
      <c r="E427" s="34">
        <v>78.82448776127613</v>
      </c>
      <c r="F427" s="34">
        <v>81.52937781300803</v>
      </c>
      <c r="G427" s="34">
        <v>77.02765910399471</v>
      </c>
      <c r="H427" s="34">
        <v>72.97759201730786</v>
      </c>
      <c r="I427" s="34">
        <v>79.8728435346016</v>
      </c>
      <c r="J427" s="34">
        <v>87.03212552375594</v>
      </c>
      <c r="K427" s="34">
        <v>94.53543287883825</v>
      </c>
      <c r="L427" s="34">
        <v>82.53849089874858</v>
      </c>
      <c r="M427" s="34">
        <v>91.1795070150243</v>
      </c>
      <c r="N427" s="34">
        <v>90.34875323383085</v>
      </c>
      <c r="O427" s="10">
        <f>SUM(O426/O425/O431)</f>
        <v>85.75085749229609</v>
      </c>
    </row>
    <row r="428" spans="2:15" ht="15">
      <c r="B428" s="7"/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10"/>
    </row>
    <row r="429" spans="1:15" ht="15">
      <c r="A429" s="24" t="s">
        <v>25</v>
      </c>
      <c r="B429" s="7" t="s">
        <v>21</v>
      </c>
      <c r="C429" s="34">
        <v>20798.28</v>
      </c>
      <c r="D429" s="34">
        <v>79208.15</v>
      </c>
      <c r="E429" s="34">
        <v>186707.73</v>
      </c>
      <c r="F429" s="34">
        <v>355853.28</v>
      </c>
      <c r="G429" s="34">
        <v>435314.75</v>
      </c>
      <c r="H429" s="34">
        <v>541470.15</v>
      </c>
      <c r="I429" s="34">
        <v>716842.05</v>
      </c>
      <c r="J429" s="34">
        <v>779676.55</v>
      </c>
      <c r="K429" s="34">
        <v>1037323.09</v>
      </c>
      <c r="L429" s="34">
        <v>860738.68</v>
      </c>
      <c r="M429" s="34">
        <v>1060356.99</v>
      </c>
      <c r="N429" s="34">
        <v>1042128.53</v>
      </c>
      <c r="O429" s="10">
        <f>SUM(C429:N429)</f>
        <v>7116418.2299999995</v>
      </c>
    </row>
    <row r="430" spans="1:15" ht="15">
      <c r="A430" s="24" t="s">
        <v>25</v>
      </c>
      <c r="B430" s="7" t="s">
        <v>46</v>
      </c>
      <c r="C430" s="33">
        <v>7</v>
      </c>
      <c r="D430" s="33">
        <v>8</v>
      </c>
      <c r="E430" s="33">
        <v>8</v>
      </c>
      <c r="F430" s="33">
        <v>8</v>
      </c>
      <c r="G430" s="33">
        <v>8</v>
      </c>
      <c r="H430" s="33">
        <v>8</v>
      </c>
      <c r="I430" s="33">
        <v>8</v>
      </c>
      <c r="J430" s="33">
        <v>8</v>
      </c>
      <c r="K430" s="33">
        <v>8</v>
      </c>
      <c r="L430" s="33">
        <v>8</v>
      </c>
      <c r="M430" s="33">
        <v>8</v>
      </c>
      <c r="N430" s="33">
        <v>8</v>
      </c>
      <c r="O430" s="8">
        <f>AVERAGE(C430:N430)</f>
        <v>7.916666666666667</v>
      </c>
    </row>
    <row r="431" spans="1:15" ht="15">
      <c r="A431" s="24" t="s">
        <v>25</v>
      </c>
      <c r="B431" s="7" t="s">
        <v>22</v>
      </c>
      <c r="C431" s="34">
        <v>28</v>
      </c>
      <c r="D431" s="34">
        <v>27.835443037974684</v>
      </c>
      <c r="E431" s="34">
        <v>30</v>
      </c>
      <c r="F431" s="34">
        <v>31</v>
      </c>
      <c r="G431" s="34">
        <v>29.75</v>
      </c>
      <c r="H431" s="34">
        <v>31</v>
      </c>
      <c r="I431" s="34">
        <v>31</v>
      </c>
      <c r="J431" s="34">
        <v>29</v>
      </c>
      <c r="K431" s="34">
        <v>31</v>
      </c>
      <c r="L431" s="34">
        <v>30</v>
      </c>
      <c r="M431" s="34">
        <v>31</v>
      </c>
      <c r="N431" s="34">
        <v>30</v>
      </c>
      <c r="O431" s="36">
        <f>(((C430*C431)+(D430*D431)+(E430*E431)+(F430*F431)+(G430*G431)+(H430*H431)+(I430*I431)+(J430*J431)+(K430*K431)+(L430*L431)+(M430*M431)+(N430*N431))/$O$430)/COUNTIF(C431:N431,"&gt;0")</f>
        <v>29.986142571618924</v>
      </c>
    </row>
    <row r="432" spans="3:14" ht="15"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</row>
    <row r="433" spans="3:14" ht="15"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</row>
  </sheetData>
  <printOptions/>
  <pageMargins left="1" right="0.25" top="0.25" bottom="0.25" header="0" footer="0"/>
  <pageSetup fitToHeight="6" horizontalDpi="600" verticalDpi="600" orientation="portrait" scale="66" r:id="rId1"/>
  <rowBreaks count="7" manualBreakCount="7">
    <brk id="71" max="14" man="1"/>
    <brk id="108" max="255" man="1"/>
    <brk id="179" max="14" man="1"/>
    <brk id="216" max="255" man="1"/>
    <brk id="287" max="14" man="1"/>
    <brk id="324" max="14" man="1"/>
    <brk id="396" max="14" man="1"/>
  </rowBreaks>
  <colBreaks count="2" manualBreakCount="2">
    <brk id="6" max="430" man="1"/>
    <brk id="13" max="4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Maren Rubino</dc:creator>
  <cp:keywords/>
  <dc:description/>
  <cp:lastModifiedBy>taucham</cp:lastModifiedBy>
  <cp:lastPrinted>2010-08-17T22:35:02Z</cp:lastPrinted>
  <dcterms:created xsi:type="dcterms:W3CDTF">1997-08-11T22:24:12Z</dcterms:created>
  <dcterms:modified xsi:type="dcterms:W3CDTF">2012-09-06T18:17:39Z</dcterms:modified>
  <cp:category/>
  <cp:version/>
  <cp:contentType/>
  <cp:contentStatus/>
</cp:coreProperties>
</file>