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5" yWindow="0" windowWidth="5970" windowHeight="6630" activeTab="0"/>
  </bookViews>
  <sheets>
    <sheet name="TAX10-11" sheetId="1" r:id="rId1"/>
  </sheets>
  <definedNames>
    <definedName name="_Regression_Int" localSheetId="0" hidden="1">1</definedName>
    <definedName name="HTML_CodePage" hidden="1">1252</definedName>
    <definedName name="HTML_Control" hidden="1">{"'TAX96-97'!$A$199:$M$263"}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"S:\HOMEPAGE\STATS\Ceng973.htm"</definedName>
    <definedName name="HTML_Title" hidden="1">""</definedName>
    <definedName name="_xlnm.Print_Area" localSheetId="0">'TAX10-11'!$A$1:$O$431</definedName>
  </definedNames>
  <calcPr fullCalcOnLoad="1"/>
</workbook>
</file>

<file path=xl/sharedStrings.xml><?xml version="1.0" encoding="utf-8"?>
<sst xmlns="http://schemas.openxmlformats.org/spreadsheetml/2006/main" count="750" uniqueCount="50">
  <si>
    <t>AGP</t>
  </si>
  <si>
    <t>OCTOBER</t>
  </si>
  <si>
    <t>NOVEMBER</t>
  </si>
  <si>
    <t>DECEMBER</t>
  </si>
  <si>
    <t>JANUARY</t>
  </si>
  <si>
    <t>Statewide</t>
  </si>
  <si>
    <t>Slots Total</t>
  </si>
  <si>
    <t>Coins In</t>
  </si>
  <si>
    <t>Avg Daily AGP</t>
  </si>
  <si>
    <t>Hold %</t>
  </si>
  <si>
    <t>5¢ Slots</t>
  </si>
  <si>
    <t>10¢ Slots</t>
  </si>
  <si>
    <t>25¢ Slots</t>
  </si>
  <si>
    <t>50¢ Slots</t>
  </si>
  <si>
    <t>$1 Slots</t>
  </si>
  <si>
    <t>$5 Slots</t>
  </si>
  <si>
    <t>Table Games</t>
  </si>
  <si>
    <t>BJ Tables</t>
  </si>
  <si>
    <t>BJ Drop</t>
  </si>
  <si>
    <t>Total Devices</t>
  </si>
  <si>
    <t>Total AGP</t>
  </si>
  <si>
    <t>Gaming Taxes</t>
  </si>
  <si>
    <t>Avg Days Open</t>
  </si>
  <si>
    <t>Cripple Creek</t>
  </si>
  <si>
    <t>Black Hawk</t>
  </si>
  <si>
    <t>Central City</t>
  </si>
  <si>
    <t>TOTAL</t>
  </si>
  <si>
    <t>FEBRUARY</t>
  </si>
  <si>
    <t>MARCH</t>
  </si>
  <si>
    <t>APRIL</t>
  </si>
  <si>
    <t>MAY</t>
  </si>
  <si>
    <t>JULY</t>
  </si>
  <si>
    <t>AUGUST</t>
  </si>
  <si>
    <t>1¢ Slots</t>
  </si>
  <si>
    <t>Tax Year Basis</t>
  </si>
  <si>
    <t>PB Poker Tables</t>
  </si>
  <si>
    <t>HB Poker Tables</t>
  </si>
  <si>
    <t>HB Drop</t>
  </si>
  <si>
    <t>$2 Slots</t>
  </si>
  <si>
    <t>Multi-Denom Slots</t>
  </si>
  <si>
    <t>JUNE</t>
  </si>
  <si>
    <t>High Denom Slots</t>
  </si>
  <si>
    <t>Craps Tables</t>
  </si>
  <si>
    <t>Craps Drop</t>
  </si>
  <si>
    <t>Roulette Tables</t>
  </si>
  <si>
    <t>Roulette Drop</t>
  </si>
  <si>
    <t># of Casinos</t>
  </si>
  <si>
    <t>SEPTEMBER</t>
  </si>
  <si>
    <t xml:space="preserve">SEPTEMBER </t>
  </si>
  <si>
    <t>2010-2011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</si>
</sst>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%"/>
    <numFmt numFmtId="167" formatCode="#,##0.0_);\(#,##0.0\)"/>
    <numFmt numFmtId="168" formatCode="0.000%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.000_);\(#,##0.000\)"/>
    <numFmt numFmtId="177" formatCode="#,##0.0000_);\(#,##0.0000\)"/>
    <numFmt numFmtId="178" formatCode="_(* #,##0_);_(* \(#,##0\);_(* &quot;-&quot;??_);_(@_)"/>
    <numFmt numFmtId="179" formatCode="0.000000000"/>
    <numFmt numFmtId="180" formatCode="0.00;[Red]0.00"/>
    <numFmt numFmtId="181" formatCode="&quot;$&quot;#,##0.00;[Red]&quot;$&quot;#,##0.00"/>
    <numFmt numFmtId="182" formatCode="_(* #,##0.0_);_(* \(#,##0.0\);_(* &quot;-&quot;??_);_(@_)"/>
    <numFmt numFmtId="183" formatCode="#,##0.00000_);\(#,##0.00000\)"/>
    <numFmt numFmtId="184" formatCode="#,##0.000000_);\(#,##0.000000\)"/>
    <numFmt numFmtId="185" formatCode="#,##0.0000000_);\(#,##0.0000000\)"/>
    <numFmt numFmtId="186" formatCode="#,##0.00_);\-#,##0.00"/>
    <numFmt numFmtId="187" formatCode="0.00%_);\-0.00%"/>
    <numFmt numFmtId="188" formatCode="0.0000%"/>
    <numFmt numFmtId="189" formatCode="0.00000%"/>
    <numFmt numFmtId="190" formatCode="0.000000%"/>
    <numFmt numFmtId="191" formatCode="0.0000000%"/>
    <numFmt numFmtId="192" formatCode="#,##0.0_);\-#,##0.0"/>
    <numFmt numFmtId="193" formatCode="#,##0_);\-#,##0"/>
    <numFmt numFmtId="194" formatCode="#,##0.00[$%-409]* "/>
    <numFmt numFmtId="195" formatCode="#,##0.00[$%-409]"/>
    <numFmt numFmtId="196" formatCode="#,###.00"/>
    <numFmt numFmtId="197" formatCode="#,##0.0"/>
    <numFmt numFmtId="198" formatCode="#,###.00[$%-409]* "/>
    <numFmt numFmtId="199" formatCode="#,##0.000"/>
    <numFmt numFmtId="200" formatCode="#,##0.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000"/>
    <numFmt numFmtId="206" formatCode="#,##0.000000"/>
    <numFmt numFmtId="207" formatCode="#,##0.000_);\-#,##0.000"/>
  </numFmts>
  <fonts count="13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sz val="10"/>
      <name val="Helvetica"/>
      <family val="2"/>
    </font>
    <font>
      <sz val="10"/>
      <color indexed="8"/>
      <name val="Helvetica"/>
      <family val="2"/>
    </font>
    <font>
      <b/>
      <sz val="16"/>
      <name val="Helvetica"/>
      <family val="2"/>
    </font>
    <font>
      <b/>
      <sz val="10"/>
      <name val="Helvetica"/>
      <family val="2"/>
    </font>
    <font>
      <b/>
      <sz val="12"/>
      <name val="Helvetica"/>
      <family val="2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9.85"/>
      <color indexed="8"/>
      <name val="Helvetica"/>
      <family val="2"/>
    </font>
    <font>
      <sz val="12"/>
      <name val="Helvetica"/>
      <family val="2"/>
    </font>
    <font>
      <sz val="12"/>
      <color indexed="9"/>
      <name val="Helvetic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9" fontId="4" fillId="0" borderId="0" xfId="0" applyNumberFormat="1" applyFont="1" applyFill="1" applyAlignment="1" applyProtection="1">
      <alignment horizontal="right"/>
      <protection/>
    </xf>
    <xf numFmtId="37" fontId="4" fillId="0" borderId="0" xfId="0" applyNumberFormat="1" applyFont="1" applyFill="1" applyAlignment="1" applyProtection="1">
      <alignment/>
      <protection/>
    </xf>
    <xf numFmtId="39" fontId="4" fillId="0" borderId="0" xfId="0" applyNumberFormat="1" applyFont="1" applyFill="1" applyAlignment="1" applyProtection="1">
      <alignment/>
      <protection/>
    </xf>
    <xf numFmtId="10" fontId="4" fillId="0" borderId="0" xfId="28" applyNumberFormat="1" applyFont="1" applyFill="1" applyAlignment="1" applyProtection="1">
      <alignment/>
      <protection/>
    </xf>
    <xf numFmtId="2" fontId="3" fillId="0" borderId="0" xfId="0" applyNumberFormat="1" applyFont="1" applyFill="1" applyAlignment="1">
      <alignment/>
    </xf>
    <xf numFmtId="43" fontId="4" fillId="0" borderId="0" xfId="15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 horizontal="left"/>
      <protection/>
    </xf>
    <xf numFmtId="37" fontId="3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9" fontId="3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11" fillId="0" borderId="0" xfId="0" applyFont="1" applyFill="1" applyAlignment="1">
      <alignment/>
    </xf>
    <xf numFmtId="10" fontId="3" fillId="0" borderId="0" xfId="0" applyNumberFormat="1" applyFont="1" applyFill="1" applyAlignment="1" applyProtection="1">
      <alignment/>
      <protection/>
    </xf>
    <xf numFmtId="37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186" fontId="4" fillId="0" borderId="0" xfId="0" applyFont="1" applyFill="1" applyAlignment="1">
      <alignment horizontal="right" vertical="center"/>
    </xf>
    <xf numFmtId="49" fontId="5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1" fillId="0" borderId="1" xfId="0" applyFont="1" applyFill="1" applyBorder="1" applyAlignment="1">
      <alignment/>
    </xf>
    <xf numFmtId="49" fontId="6" fillId="0" borderId="1" xfId="0" applyNumberFormat="1" applyFont="1" applyFill="1" applyBorder="1" applyAlignment="1">
      <alignment/>
    </xf>
    <xf numFmtId="0" fontId="3" fillId="0" borderId="1" xfId="0" applyFont="1" applyFill="1" applyBorder="1" applyAlignment="1" applyProtection="1">
      <alignment horizontal="center"/>
      <protection/>
    </xf>
    <xf numFmtId="49" fontId="6" fillId="0" borderId="0" xfId="0" applyNumberFormat="1" applyFont="1" applyFill="1" applyAlignment="1">
      <alignment/>
    </xf>
    <xf numFmtId="49" fontId="3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Alignment="1">
      <alignment/>
    </xf>
    <xf numFmtId="178" fontId="3" fillId="0" borderId="0" xfId="15" applyNumberFormat="1" applyFont="1" applyFill="1" applyAlignment="1">
      <alignment/>
    </xf>
    <xf numFmtId="43" fontId="3" fillId="0" borderId="0" xfId="15" applyFont="1" applyFill="1" applyAlignment="1">
      <alignment/>
    </xf>
    <xf numFmtId="49" fontId="3" fillId="0" borderId="0" xfId="15" applyNumberFormat="1" applyFont="1" applyFill="1" applyAlignment="1" applyProtection="1">
      <alignment horizontal="left"/>
      <protection/>
    </xf>
    <xf numFmtId="178" fontId="3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49" fontId="11" fillId="0" borderId="0" xfId="0" applyNumberFormat="1" applyFont="1" applyFill="1" applyAlignment="1">
      <alignment/>
    </xf>
    <xf numFmtId="39" fontId="4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Alignment="1" applyProtection="1">
      <alignment/>
      <protection/>
    </xf>
    <xf numFmtId="186" fontId="10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top"/>
    </xf>
    <xf numFmtId="4" fontId="4" fillId="0" borderId="0" xfId="0" applyNumberFormat="1" applyFont="1" applyFill="1" applyAlignment="1">
      <alignment horizontal="right" vertical="top"/>
    </xf>
    <xf numFmtId="196" fontId="4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2" xfId="19"/>
    <cellStyle name="F3" xfId="20"/>
    <cellStyle name="F4" xfId="21"/>
    <cellStyle name="F5" xfId="22"/>
    <cellStyle name="F6" xfId="23"/>
    <cellStyle name="F7" xfId="24"/>
    <cellStyle name="F8" xfId="25"/>
    <cellStyle name="Followed Hyperlink" xfId="26"/>
    <cellStyle name="Hyperlink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S433"/>
  <sheetViews>
    <sheetView tabSelected="1" view="pageBreakPreview" zoomScale="70" zoomScaleNormal="75" zoomScaleSheetLayoutView="7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69921875" defaultRowHeight="15"/>
  <cols>
    <col min="1" max="1" width="12.69921875" style="13" customWidth="1"/>
    <col min="2" max="2" width="13.296875" style="32" customWidth="1"/>
    <col min="3" max="3" width="13.09765625" style="13" customWidth="1"/>
    <col min="4" max="14" width="13.796875" style="13" customWidth="1"/>
    <col min="15" max="15" width="14.296875" style="13" bestFit="1" customWidth="1"/>
    <col min="16" max="191" width="9.69921875" style="13" customWidth="1"/>
    <col min="192" max="192" width="1.69921875" style="13" customWidth="1"/>
    <col min="193" max="16384" width="9.69921875" style="13" customWidth="1"/>
  </cols>
  <sheetData>
    <row r="1" spans="1:14" ht="20.25">
      <c r="A1" s="19" t="s">
        <v>49</v>
      </c>
      <c r="B1" s="20" t="s">
        <v>34</v>
      </c>
      <c r="C1" s="20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5" ht="15">
      <c r="A2" s="21"/>
      <c r="B2" s="22"/>
      <c r="C2" s="12" t="s">
        <v>31</v>
      </c>
      <c r="D2" s="12" t="s">
        <v>32</v>
      </c>
      <c r="E2" s="12" t="s">
        <v>47</v>
      </c>
      <c r="F2" s="12" t="s">
        <v>1</v>
      </c>
      <c r="G2" s="12" t="s">
        <v>2</v>
      </c>
      <c r="H2" s="12" t="s">
        <v>3</v>
      </c>
      <c r="I2" s="12" t="s">
        <v>4</v>
      </c>
      <c r="J2" s="12" t="s">
        <v>27</v>
      </c>
      <c r="K2" s="12" t="s">
        <v>28</v>
      </c>
      <c r="L2" s="12" t="s">
        <v>29</v>
      </c>
      <c r="M2" s="12" t="s">
        <v>30</v>
      </c>
      <c r="N2" s="12" t="s">
        <v>40</v>
      </c>
      <c r="O2" s="23" t="s">
        <v>26</v>
      </c>
    </row>
    <row r="3" spans="1:15" ht="15">
      <c r="A3" s="24" t="s">
        <v>5</v>
      </c>
      <c r="B3" s="25" t="s">
        <v>6</v>
      </c>
      <c r="C3" s="11">
        <f aca="true" t="shared" si="0" ref="C3:E5">SUM(C9+C15+C21+C27+C33+C39+C45+C51+C63+C57)</f>
        <v>15224</v>
      </c>
      <c r="D3" s="11">
        <f t="shared" si="0"/>
        <v>15182</v>
      </c>
      <c r="E3" s="11">
        <f t="shared" si="0"/>
        <v>15189</v>
      </c>
      <c r="F3" s="11">
        <f>SUM(F9+F15+F21+F27+F33+F39+F45+F51+F63+F57)</f>
        <v>15067</v>
      </c>
      <c r="G3" s="11">
        <f aca="true" t="shared" si="1" ref="G3:N3">SUM(G9+G15+G21+G27+G33+G39+G45+G51+G63+G57)</f>
        <v>14572</v>
      </c>
      <c r="H3" s="11">
        <f t="shared" si="1"/>
        <v>14194</v>
      </c>
      <c r="I3" s="11">
        <f t="shared" si="1"/>
        <v>14367</v>
      </c>
      <c r="J3" s="11">
        <f t="shared" si="1"/>
        <v>14303</v>
      </c>
      <c r="K3" s="11">
        <f t="shared" si="1"/>
        <v>14081</v>
      </c>
      <c r="L3" s="11">
        <f t="shared" si="1"/>
        <v>14071</v>
      </c>
      <c r="M3" s="11">
        <f t="shared" si="1"/>
        <v>14082</v>
      </c>
      <c r="N3" s="11">
        <f t="shared" si="1"/>
        <v>14116</v>
      </c>
      <c r="O3" s="27">
        <f>SUM(C3:N3)</f>
        <v>174448</v>
      </c>
    </row>
    <row r="4" spans="1:15" ht="15">
      <c r="A4" s="24" t="s">
        <v>5</v>
      </c>
      <c r="B4" s="25" t="s">
        <v>7</v>
      </c>
      <c r="C4" s="33">
        <f t="shared" si="0"/>
        <v>924881940.34</v>
      </c>
      <c r="D4" s="33">
        <f t="shared" si="0"/>
        <v>900224418.95</v>
      </c>
      <c r="E4" s="33">
        <f t="shared" si="0"/>
        <v>859887596.8900001</v>
      </c>
      <c r="F4" s="33">
        <f>SUM(F10+F16+F22+F28+F34+F40+F46+F52+F64+F58)</f>
        <v>859014005.0200002</v>
      </c>
      <c r="G4" s="33">
        <f aca="true" t="shared" si="2" ref="G4:N4">SUM(G10+G16+G22+G28+G34+G40+G46+G52+G64+G58)</f>
        <v>745499907.0699999</v>
      </c>
      <c r="H4" s="33">
        <f t="shared" si="2"/>
        <v>740211154.54</v>
      </c>
      <c r="I4" s="33">
        <f t="shared" si="2"/>
        <v>781224517.61</v>
      </c>
      <c r="J4" s="33">
        <f t="shared" si="2"/>
        <v>738530651.44</v>
      </c>
      <c r="K4" s="33">
        <f t="shared" si="2"/>
        <v>851830451.35</v>
      </c>
      <c r="L4" s="33">
        <f t="shared" si="2"/>
        <v>826837715.6699998</v>
      </c>
      <c r="M4" s="33">
        <f t="shared" si="2"/>
        <v>848486244.76</v>
      </c>
      <c r="N4" s="33">
        <f t="shared" si="2"/>
        <v>787685608.97</v>
      </c>
      <c r="O4" s="28">
        <f>SUM(C4:N4)</f>
        <v>9864314212.61</v>
      </c>
    </row>
    <row r="5" spans="1:15" ht="15">
      <c r="A5" s="24" t="s">
        <v>5</v>
      </c>
      <c r="B5" s="25" t="s">
        <v>0</v>
      </c>
      <c r="C5" s="33">
        <f t="shared" si="0"/>
        <v>63485300.519999996</v>
      </c>
      <c r="D5" s="33">
        <f t="shared" si="0"/>
        <v>60548129.59999999</v>
      </c>
      <c r="E5" s="33">
        <f t="shared" si="0"/>
        <v>59638919.56</v>
      </c>
      <c r="F5" s="33">
        <f>SUM(F11+F17+F23+F29+F35+F41+F47+F53+F65+F59)</f>
        <v>58207468.91</v>
      </c>
      <c r="G5" s="33">
        <f aca="true" t="shared" si="3" ref="G5:N5">SUM(G11+G17+G23+G29+G35+G41+G47+G53+G65+G59)</f>
        <v>50949581.25</v>
      </c>
      <c r="H5" s="33">
        <f t="shared" si="3"/>
        <v>51507997.199999996</v>
      </c>
      <c r="I5" s="33">
        <f t="shared" si="3"/>
        <v>53065324.29</v>
      </c>
      <c r="J5" s="33">
        <f t="shared" si="3"/>
        <v>51589059.53999999</v>
      </c>
      <c r="K5" s="33">
        <f t="shared" si="3"/>
        <v>59112001.55999999</v>
      </c>
      <c r="L5" s="33">
        <f t="shared" si="3"/>
        <v>57182308.31999999</v>
      </c>
      <c r="M5" s="33">
        <f t="shared" si="3"/>
        <v>58930584.95000002</v>
      </c>
      <c r="N5" s="33">
        <f t="shared" si="3"/>
        <v>54289501.77</v>
      </c>
      <c r="O5" s="28">
        <f>SUM(C5:N5)</f>
        <v>678506177.47</v>
      </c>
    </row>
    <row r="6" spans="1:15" ht="15">
      <c r="A6" s="24" t="s">
        <v>5</v>
      </c>
      <c r="B6" s="25" t="s">
        <v>8</v>
      </c>
      <c r="C6" s="10">
        <f aca="true" t="shared" si="4" ref="C6:O6">SUM(C5/C3/C107)</f>
        <v>134.51871518654755</v>
      </c>
      <c r="D6" s="10">
        <f t="shared" si="4"/>
        <v>128.65007712868803</v>
      </c>
      <c r="E6" s="10">
        <f t="shared" si="4"/>
        <v>130.88182140584195</v>
      </c>
      <c r="F6" s="10">
        <f>SUM(F5/F3/F107)</f>
        <v>124.6207133085123</v>
      </c>
      <c r="G6" s="10">
        <f t="shared" si="4"/>
        <v>116.75158654052575</v>
      </c>
      <c r="H6" s="10">
        <f t="shared" si="4"/>
        <v>117.2643768170695</v>
      </c>
      <c r="I6" s="10">
        <f t="shared" si="4"/>
        <v>119.24820888211498</v>
      </c>
      <c r="J6" s="10">
        <f t="shared" si="4"/>
        <v>128.81678054553987</v>
      </c>
      <c r="K6" s="10">
        <f t="shared" si="4"/>
        <v>135.77439182541764</v>
      </c>
      <c r="L6" s="10">
        <f t="shared" si="4"/>
        <v>135.46137047828864</v>
      </c>
      <c r="M6" s="10">
        <f t="shared" si="4"/>
        <v>134.9940783475588</v>
      </c>
      <c r="N6" s="10">
        <f t="shared" si="4"/>
        <v>128.19850233777274</v>
      </c>
      <c r="O6" s="10">
        <f t="shared" si="4"/>
        <v>128.68937928754315</v>
      </c>
    </row>
    <row r="7" spans="1:15" ht="15">
      <c r="A7" s="24" t="s">
        <v>5</v>
      </c>
      <c r="B7" s="25" t="s">
        <v>9</v>
      </c>
      <c r="C7" s="14">
        <f>SUM(C5/C4)</f>
        <v>0.06864151817761938</v>
      </c>
      <c r="D7" s="14">
        <f>SUM(D5/D4)</f>
        <v>0.06725892824660529</v>
      </c>
      <c r="E7" s="14">
        <f>SUM(E5/E4)</f>
        <v>0.0693566458868568</v>
      </c>
      <c r="F7" s="14">
        <f aca="true" t="shared" si="5" ref="F7:N7">SUM(F5/F4)</f>
        <v>0.06776079152358495</v>
      </c>
      <c r="G7" s="14">
        <f t="shared" si="5"/>
        <v>0.06834284051120076</v>
      </c>
      <c r="H7" s="14">
        <f t="shared" si="5"/>
        <v>0.06958554580551998</v>
      </c>
      <c r="I7" s="14">
        <f t="shared" si="5"/>
        <v>0.06792583065921015</v>
      </c>
      <c r="J7" s="14">
        <f t="shared" si="5"/>
        <v>0.06985364715656789</v>
      </c>
      <c r="K7" s="14">
        <f t="shared" si="5"/>
        <v>0.06939409299857496</v>
      </c>
      <c r="L7" s="14">
        <f t="shared" si="5"/>
        <v>0.06915783742842965</v>
      </c>
      <c r="M7" s="14">
        <f t="shared" si="5"/>
        <v>0.06945378939722108</v>
      </c>
      <c r="N7" s="14">
        <f t="shared" si="5"/>
        <v>0.06892280517983627</v>
      </c>
      <c r="O7" s="14">
        <f>SUM(O5/O4)</f>
        <v>0.06878391775098108</v>
      </c>
    </row>
    <row r="8" spans="2:15" ht="15">
      <c r="B8" s="2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5">
      <c r="A9" s="24" t="s">
        <v>5</v>
      </c>
      <c r="B9" s="7" t="s">
        <v>33</v>
      </c>
      <c r="C9" s="2">
        <f aca="true" t="shared" si="6" ref="C9:N9">SUM(C117+C225+C333)</f>
        <v>7860</v>
      </c>
      <c r="D9" s="2">
        <f t="shared" si="6"/>
        <v>7901</v>
      </c>
      <c r="E9" s="2">
        <f t="shared" si="6"/>
        <v>7925</v>
      </c>
      <c r="F9" s="2">
        <f t="shared" si="6"/>
        <v>7944</v>
      </c>
      <c r="G9" s="2">
        <f t="shared" si="6"/>
        <v>7830</v>
      </c>
      <c r="H9" s="2">
        <f t="shared" si="6"/>
        <v>7541</v>
      </c>
      <c r="I9" s="2">
        <f t="shared" si="6"/>
        <v>7789</v>
      </c>
      <c r="J9" s="2">
        <f t="shared" si="6"/>
        <v>7828</v>
      </c>
      <c r="K9" s="2">
        <f t="shared" si="6"/>
        <v>7753</v>
      </c>
      <c r="L9" s="2">
        <f t="shared" si="6"/>
        <v>7783</v>
      </c>
      <c r="M9" s="2">
        <f t="shared" si="6"/>
        <v>7763</v>
      </c>
      <c r="N9" s="2">
        <f t="shared" si="6"/>
        <v>7820</v>
      </c>
      <c r="O9" s="27">
        <f>SUM(C9:N9)</f>
        <v>93737</v>
      </c>
    </row>
    <row r="10" spans="1:15" ht="15">
      <c r="A10" s="24" t="s">
        <v>5</v>
      </c>
      <c r="B10" s="25" t="s">
        <v>7</v>
      </c>
      <c r="C10" s="3">
        <f aca="true" t="shared" si="7" ref="C10:N10">SUM(C118+C226+C334)</f>
        <v>356301572.55</v>
      </c>
      <c r="D10" s="3">
        <f t="shared" si="7"/>
        <v>348697168.42999995</v>
      </c>
      <c r="E10" s="3">
        <f t="shared" si="7"/>
        <v>343153004.82000005</v>
      </c>
      <c r="F10" s="3">
        <f t="shared" si="7"/>
        <v>344664840.21000004</v>
      </c>
      <c r="G10" s="3">
        <f t="shared" si="7"/>
        <v>299836649.67</v>
      </c>
      <c r="H10" s="3">
        <f t="shared" si="7"/>
        <v>293791168.15</v>
      </c>
      <c r="I10" s="3">
        <f t="shared" si="7"/>
        <v>314066660.24</v>
      </c>
      <c r="J10" s="3">
        <f t="shared" si="7"/>
        <v>307567563.34</v>
      </c>
      <c r="K10" s="3">
        <f t="shared" si="7"/>
        <v>347335398.97</v>
      </c>
      <c r="L10" s="3">
        <f t="shared" si="7"/>
        <v>336517922.58</v>
      </c>
      <c r="M10" s="3">
        <f t="shared" si="7"/>
        <v>344668589.98</v>
      </c>
      <c r="N10" s="3">
        <f t="shared" si="7"/>
        <v>318558747.22</v>
      </c>
      <c r="O10" s="28">
        <f>SUM(C10:N10)</f>
        <v>3955159286.160001</v>
      </c>
    </row>
    <row r="11" spans="1:15" ht="15">
      <c r="A11" s="24" t="s">
        <v>5</v>
      </c>
      <c r="B11" s="25" t="s">
        <v>0</v>
      </c>
      <c r="C11" s="3">
        <f aca="true" t="shared" si="8" ref="C11:N11">SUM(C119+C227+C335)</f>
        <v>33259660.689999998</v>
      </c>
      <c r="D11" s="3">
        <f t="shared" si="8"/>
        <v>31934022.05</v>
      </c>
      <c r="E11" s="3">
        <f t="shared" si="8"/>
        <v>31711978.03</v>
      </c>
      <c r="F11" s="3">
        <f t="shared" si="8"/>
        <v>31768366.76</v>
      </c>
      <c r="G11" s="3">
        <f t="shared" si="8"/>
        <v>28021172.150000002</v>
      </c>
      <c r="H11" s="3">
        <f t="shared" si="8"/>
        <v>28400245.51</v>
      </c>
      <c r="I11" s="3">
        <f t="shared" si="8"/>
        <v>29135989.099999998</v>
      </c>
      <c r="J11" s="3">
        <f t="shared" si="8"/>
        <v>29128783.199999996</v>
      </c>
      <c r="K11" s="3">
        <f t="shared" si="8"/>
        <v>33375747.18</v>
      </c>
      <c r="L11" s="3">
        <f t="shared" si="8"/>
        <v>32175179.99</v>
      </c>
      <c r="M11" s="3">
        <f t="shared" si="8"/>
        <v>32827771.47</v>
      </c>
      <c r="N11" s="3">
        <f t="shared" si="8"/>
        <v>30570798.78</v>
      </c>
      <c r="O11" s="28">
        <f>SUM(C11:N11)</f>
        <v>372309714.90999997</v>
      </c>
    </row>
    <row r="12" spans="1:15" ht="15">
      <c r="A12" s="24" t="s">
        <v>5</v>
      </c>
      <c r="B12" s="25" t="s">
        <v>8</v>
      </c>
      <c r="C12" s="10">
        <f aca="true" t="shared" si="9" ref="C12:O12">SUM(C11/C9/C107)</f>
        <v>136.50029011737666</v>
      </c>
      <c r="D12" s="10">
        <f t="shared" si="9"/>
        <v>130.37966631418644</v>
      </c>
      <c r="E12" s="10">
        <f t="shared" si="9"/>
        <v>133.38371411146164</v>
      </c>
      <c r="F12" s="10">
        <f t="shared" si="9"/>
        <v>129.00126189780073</v>
      </c>
      <c r="G12" s="10">
        <f t="shared" si="9"/>
        <v>119.49944017983198</v>
      </c>
      <c r="H12" s="10">
        <f t="shared" si="9"/>
        <v>121.69966730577356</v>
      </c>
      <c r="I12" s="10">
        <f t="shared" si="9"/>
        <v>120.76892371471737</v>
      </c>
      <c r="J12" s="10">
        <f t="shared" si="9"/>
        <v>132.89648514490108</v>
      </c>
      <c r="K12" s="10">
        <f t="shared" si="9"/>
        <v>139.23131105351504</v>
      </c>
      <c r="L12" s="10">
        <f t="shared" si="9"/>
        <v>137.8011049295473</v>
      </c>
      <c r="M12" s="10">
        <f t="shared" si="9"/>
        <v>136.41122890635063</v>
      </c>
      <c r="N12" s="10">
        <f t="shared" si="9"/>
        <v>130.31031023017903</v>
      </c>
      <c r="O12" s="10">
        <f t="shared" si="9"/>
        <v>131.4159907150622</v>
      </c>
    </row>
    <row r="13" spans="1:15" ht="15">
      <c r="A13" s="24" t="s">
        <v>5</v>
      </c>
      <c r="B13" s="25" t="s">
        <v>9</v>
      </c>
      <c r="C13" s="14">
        <f>SUM(C11/C10)</f>
        <v>0.0933469376853021</v>
      </c>
      <c r="D13" s="14">
        <f aca="true" t="shared" si="10" ref="D13:N13">SUM(D11/D10)</f>
        <v>0.09158096176628595</v>
      </c>
      <c r="E13" s="14">
        <f>SUM(E11/E10)</f>
        <v>0.09241352278594918</v>
      </c>
      <c r="F13" s="14">
        <f t="shared" si="10"/>
        <v>0.09217176530290681</v>
      </c>
      <c r="G13" s="14">
        <f t="shared" si="10"/>
        <v>0.09345479340447568</v>
      </c>
      <c r="H13" s="14">
        <f t="shared" si="10"/>
        <v>0.09666813910314616</v>
      </c>
      <c r="I13" s="14">
        <f t="shared" si="10"/>
        <v>0.09277007969497679</v>
      </c>
      <c r="J13" s="14">
        <f t="shared" si="10"/>
        <v>0.09470694140721087</v>
      </c>
      <c r="K13" s="14">
        <f t="shared" si="10"/>
        <v>0.09609083116484399</v>
      </c>
      <c r="L13" s="14">
        <f t="shared" si="10"/>
        <v>0.09561208432323848</v>
      </c>
      <c r="M13" s="14">
        <f t="shared" si="10"/>
        <v>0.09524445343831558</v>
      </c>
      <c r="N13" s="14">
        <f t="shared" si="10"/>
        <v>0.09596596874763412</v>
      </c>
      <c r="O13" s="14">
        <f>SUM(O11/O10)</f>
        <v>0.09413267278837444</v>
      </c>
    </row>
    <row r="14" spans="2:15" ht="15" customHeight="1">
      <c r="B14" s="2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5">
      <c r="A15" s="24" t="s">
        <v>5</v>
      </c>
      <c r="B15" s="7" t="s">
        <v>10</v>
      </c>
      <c r="C15" s="2">
        <f aca="true" t="shared" si="11" ref="C15:N15">SUM(C123+C231+C339)</f>
        <v>994</v>
      </c>
      <c r="D15" s="2">
        <f t="shared" si="11"/>
        <v>1018</v>
      </c>
      <c r="E15" s="2">
        <f t="shared" si="11"/>
        <v>1025</v>
      </c>
      <c r="F15" s="2">
        <f t="shared" si="11"/>
        <v>1030</v>
      </c>
      <c r="G15" s="2">
        <f t="shared" si="11"/>
        <v>995</v>
      </c>
      <c r="H15" s="2">
        <f t="shared" si="11"/>
        <v>985</v>
      </c>
      <c r="I15" s="2">
        <f t="shared" si="11"/>
        <v>938</v>
      </c>
      <c r="J15" s="2">
        <f t="shared" si="11"/>
        <v>857</v>
      </c>
      <c r="K15" s="2">
        <f t="shared" si="11"/>
        <v>832</v>
      </c>
      <c r="L15" s="2">
        <f t="shared" si="11"/>
        <v>782</v>
      </c>
      <c r="M15" s="2">
        <f t="shared" si="11"/>
        <v>794</v>
      </c>
      <c r="N15" s="2">
        <f t="shared" si="11"/>
        <v>780</v>
      </c>
      <c r="O15" s="8">
        <f>SUM(C15:N15)</f>
        <v>11030</v>
      </c>
    </row>
    <row r="16" spans="1:15" ht="15">
      <c r="A16" s="24" t="s">
        <v>5</v>
      </c>
      <c r="B16" s="25" t="s">
        <v>7</v>
      </c>
      <c r="C16" s="3">
        <f aca="true" t="shared" si="12" ref="C16:N16">SUM(C124+C232+C340)</f>
        <v>39511651.2</v>
      </c>
      <c r="D16" s="3">
        <f t="shared" si="12"/>
        <v>38225340.339999996</v>
      </c>
      <c r="E16" s="3">
        <f t="shared" si="12"/>
        <v>36832003.55</v>
      </c>
      <c r="F16" s="3">
        <f t="shared" si="12"/>
        <v>38363110.11</v>
      </c>
      <c r="G16" s="3">
        <f t="shared" si="12"/>
        <v>38207805.6</v>
      </c>
      <c r="H16" s="3">
        <f t="shared" si="12"/>
        <v>39444498.05</v>
      </c>
      <c r="I16" s="3">
        <f t="shared" si="12"/>
        <v>41837884.61</v>
      </c>
      <c r="J16" s="3">
        <f t="shared" si="12"/>
        <v>29667956.5</v>
      </c>
      <c r="K16" s="3">
        <f t="shared" si="12"/>
        <v>33561698.99</v>
      </c>
      <c r="L16" s="3">
        <f t="shared" si="12"/>
        <v>33585695.800000004</v>
      </c>
      <c r="M16" s="3">
        <f t="shared" si="12"/>
        <v>33618893.45</v>
      </c>
      <c r="N16" s="3">
        <f t="shared" si="12"/>
        <v>30956107.259999998</v>
      </c>
      <c r="O16" s="10">
        <f>SUM(C16:N16)</f>
        <v>433812645.46</v>
      </c>
    </row>
    <row r="17" spans="1:15" ht="15">
      <c r="A17" s="24" t="s">
        <v>5</v>
      </c>
      <c r="B17" s="25" t="s">
        <v>0</v>
      </c>
      <c r="C17" s="3">
        <f aca="true" t="shared" si="13" ref="C17:N17">SUM(C125+C233+C341)</f>
        <v>2701588.15</v>
      </c>
      <c r="D17" s="3">
        <f t="shared" si="13"/>
        <v>2732285.7099999995</v>
      </c>
      <c r="E17" s="3">
        <f t="shared" si="13"/>
        <v>2498660.5599999996</v>
      </c>
      <c r="F17" s="3">
        <f t="shared" si="13"/>
        <v>2577275.6399999997</v>
      </c>
      <c r="G17" s="3">
        <f t="shared" si="13"/>
        <v>2469660.56</v>
      </c>
      <c r="H17" s="3">
        <f t="shared" si="13"/>
        <v>2543163.9399999995</v>
      </c>
      <c r="I17" s="3">
        <f t="shared" si="13"/>
        <v>2694219.3</v>
      </c>
      <c r="J17" s="3">
        <f t="shared" si="13"/>
        <v>2037569.79</v>
      </c>
      <c r="K17" s="3">
        <f t="shared" si="13"/>
        <v>2190468.3</v>
      </c>
      <c r="L17" s="3">
        <f t="shared" si="13"/>
        <v>2277104.17</v>
      </c>
      <c r="M17" s="3">
        <f t="shared" si="13"/>
        <v>2146169.4899999998</v>
      </c>
      <c r="N17" s="3">
        <f t="shared" si="13"/>
        <v>2004146.6199999999</v>
      </c>
      <c r="O17" s="10">
        <f>SUM(C17:N17)</f>
        <v>28872312.229999997</v>
      </c>
    </row>
    <row r="18" spans="1:15" ht="15">
      <c r="A18" s="24" t="s">
        <v>5</v>
      </c>
      <c r="B18" s="25" t="s">
        <v>8</v>
      </c>
      <c r="C18" s="10">
        <f aca="true" t="shared" si="14" ref="C18:O18">SUM(C17/C15/C107)</f>
        <v>87.67404913351074</v>
      </c>
      <c r="D18" s="10">
        <f t="shared" si="14"/>
        <v>86.57981209202102</v>
      </c>
      <c r="E18" s="10">
        <f t="shared" si="14"/>
        <v>81.25725398373983</v>
      </c>
      <c r="F18" s="10">
        <f t="shared" si="14"/>
        <v>80.71643094268711</v>
      </c>
      <c r="G18" s="10">
        <f t="shared" si="14"/>
        <v>82.88110259557895</v>
      </c>
      <c r="H18" s="10">
        <f t="shared" si="14"/>
        <v>83.4323284020127</v>
      </c>
      <c r="I18" s="10">
        <f t="shared" si="14"/>
        <v>92.73362529505646</v>
      </c>
      <c r="J18" s="10">
        <f t="shared" si="14"/>
        <v>84.91289339889981</v>
      </c>
      <c r="K18" s="10">
        <f t="shared" si="14"/>
        <v>85.15092024862157</v>
      </c>
      <c r="L18" s="10">
        <f t="shared" si="14"/>
        <v>97.06326385336743</v>
      </c>
      <c r="M18" s="10">
        <f t="shared" si="14"/>
        <v>87.19304013975785</v>
      </c>
      <c r="N18" s="10">
        <f t="shared" si="14"/>
        <v>85.64729145299144</v>
      </c>
      <c r="O18" s="10">
        <f t="shared" si="14"/>
        <v>86.60858595329447</v>
      </c>
    </row>
    <row r="19" spans="1:15" ht="15">
      <c r="A19" s="24" t="s">
        <v>5</v>
      </c>
      <c r="B19" s="25" t="s">
        <v>9</v>
      </c>
      <c r="C19" s="14">
        <f>SUM(C17/C16)</f>
        <v>0.06837446849095488</v>
      </c>
      <c r="D19" s="14">
        <f aca="true" t="shared" si="15" ref="D19:N19">SUM(D17/D16)</f>
        <v>0.07147838804566153</v>
      </c>
      <c r="E19" s="14">
        <f>SUM(E17/E16)</f>
        <v>0.06783938746660986</v>
      </c>
      <c r="F19" s="14">
        <f t="shared" si="15"/>
        <v>0.06718109226832965</v>
      </c>
      <c r="G19" s="14">
        <f t="shared" si="15"/>
        <v>0.06463759227250675</v>
      </c>
      <c r="H19" s="14">
        <f t="shared" si="15"/>
        <v>0.06447449113882182</v>
      </c>
      <c r="I19" s="14">
        <f t="shared" si="15"/>
        <v>0.06439664254334775</v>
      </c>
      <c r="J19" s="14">
        <f t="shared" si="15"/>
        <v>0.06867914175349421</v>
      </c>
      <c r="K19" s="14">
        <f t="shared" si="15"/>
        <v>0.06526690739502397</v>
      </c>
      <c r="L19" s="14">
        <f t="shared" si="15"/>
        <v>0.06779982119649877</v>
      </c>
      <c r="M19" s="14">
        <f t="shared" si="15"/>
        <v>0.06383819542400791</v>
      </c>
      <c r="N19" s="14">
        <f t="shared" si="15"/>
        <v>0.06474155820585563</v>
      </c>
      <c r="O19" s="14">
        <f>SUM(O17/O16)</f>
        <v>0.06655479625169707</v>
      </c>
    </row>
    <row r="20" spans="2:15" ht="15">
      <c r="B20" s="26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6"/>
    </row>
    <row r="21" spans="1:15" ht="15">
      <c r="A21" s="24" t="s">
        <v>5</v>
      </c>
      <c r="B21" s="7" t="s">
        <v>11</v>
      </c>
      <c r="C21" s="2">
        <f aca="true" t="shared" si="16" ref="C21:N21">SUM(C129+C237+C345)</f>
        <v>62</v>
      </c>
      <c r="D21" s="2">
        <f t="shared" si="16"/>
        <v>61</v>
      </c>
      <c r="E21" s="2">
        <f t="shared" si="16"/>
        <v>61</v>
      </c>
      <c r="F21" s="2">
        <f t="shared" si="16"/>
        <v>61</v>
      </c>
      <c r="G21" s="2">
        <f t="shared" si="16"/>
        <v>61</v>
      </c>
      <c r="H21" s="2">
        <f t="shared" si="16"/>
        <v>59</v>
      </c>
      <c r="I21" s="2">
        <f t="shared" si="16"/>
        <v>57</v>
      </c>
      <c r="J21" s="2">
        <f t="shared" si="16"/>
        <v>52</v>
      </c>
      <c r="K21" s="2">
        <f t="shared" si="16"/>
        <v>53</v>
      </c>
      <c r="L21" s="2">
        <f t="shared" si="16"/>
        <v>71</v>
      </c>
      <c r="M21" s="2">
        <f t="shared" si="16"/>
        <v>54</v>
      </c>
      <c r="N21" s="2">
        <f t="shared" si="16"/>
        <v>54</v>
      </c>
      <c r="O21" s="8">
        <f>SUM(C21:N21)</f>
        <v>706</v>
      </c>
    </row>
    <row r="22" spans="1:15" ht="15">
      <c r="A22" s="24" t="s">
        <v>5</v>
      </c>
      <c r="B22" s="25" t="s">
        <v>7</v>
      </c>
      <c r="C22" s="3">
        <f aca="true" t="shared" si="17" ref="C22:N22">SUM(C130+C238+C346)</f>
        <v>7174531.000000001</v>
      </c>
      <c r="D22" s="3">
        <f t="shared" si="17"/>
        <v>7000015.1</v>
      </c>
      <c r="E22" s="3">
        <f t="shared" si="17"/>
        <v>6160097.800000001</v>
      </c>
      <c r="F22" s="3">
        <f t="shared" si="17"/>
        <v>6879721.499999999</v>
      </c>
      <c r="G22" s="3">
        <f t="shared" si="17"/>
        <v>5788734.2</v>
      </c>
      <c r="H22" s="3">
        <f t="shared" si="17"/>
        <v>5933212.399999999</v>
      </c>
      <c r="I22" s="3">
        <f t="shared" si="17"/>
        <v>6068276.399999999</v>
      </c>
      <c r="J22" s="3">
        <f t="shared" si="17"/>
        <v>5253171.8</v>
      </c>
      <c r="K22" s="3">
        <f t="shared" si="17"/>
        <v>6484762</v>
      </c>
      <c r="L22" s="3">
        <f t="shared" si="17"/>
        <v>7341603.2</v>
      </c>
      <c r="M22" s="3">
        <f t="shared" si="17"/>
        <v>6944664.3</v>
      </c>
      <c r="N22" s="3">
        <f t="shared" si="17"/>
        <v>6770226.8</v>
      </c>
      <c r="O22" s="10">
        <f>SUM(C22:N22)</f>
        <v>77799016.5</v>
      </c>
    </row>
    <row r="23" spans="1:15" ht="15">
      <c r="A23" s="24" t="s">
        <v>5</v>
      </c>
      <c r="B23" s="25" t="s">
        <v>0</v>
      </c>
      <c r="C23" s="3">
        <f aca="true" t="shared" si="18" ref="C23:N23">SUM(C131+C239+C347)</f>
        <v>462716.3</v>
      </c>
      <c r="D23" s="3">
        <f t="shared" si="18"/>
        <v>447673.58</v>
      </c>
      <c r="E23" s="3">
        <f t="shared" si="18"/>
        <v>402271.49</v>
      </c>
      <c r="F23" s="3">
        <f t="shared" si="18"/>
        <v>388210</v>
      </c>
      <c r="G23" s="3">
        <f t="shared" si="18"/>
        <v>351499.2</v>
      </c>
      <c r="H23" s="3">
        <f t="shared" si="18"/>
        <v>398553.91</v>
      </c>
      <c r="I23" s="3">
        <f t="shared" si="18"/>
        <v>365627.50999999995</v>
      </c>
      <c r="J23" s="3">
        <f t="shared" si="18"/>
        <v>380013.27</v>
      </c>
      <c r="K23" s="3">
        <f t="shared" si="18"/>
        <v>365393.03</v>
      </c>
      <c r="L23" s="3">
        <f t="shared" si="18"/>
        <v>478770.05</v>
      </c>
      <c r="M23" s="3">
        <f t="shared" si="18"/>
        <v>454861.6</v>
      </c>
      <c r="N23" s="3">
        <f t="shared" si="18"/>
        <v>337797.51</v>
      </c>
      <c r="O23" s="10">
        <f>SUM(C23:N23)</f>
        <v>4833387.449999999</v>
      </c>
    </row>
    <row r="24" spans="1:15" ht="15">
      <c r="A24" s="24" t="s">
        <v>5</v>
      </c>
      <c r="B24" s="25" t="s">
        <v>8</v>
      </c>
      <c r="C24" s="10">
        <f aca="true" t="shared" si="19" ref="C24:O24">SUM(C23/C21/C107)</f>
        <v>240.74729448491155</v>
      </c>
      <c r="D24" s="10">
        <f t="shared" si="19"/>
        <v>236.7390692755156</v>
      </c>
      <c r="E24" s="10">
        <f t="shared" si="19"/>
        <v>219.8204863387978</v>
      </c>
      <c r="F24" s="10">
        <f t="shared" si="19"/>
        <v>205.2934955050238</v>
      </c>
      <c r="G24" s="10">
        <f t="shared" si="19"/>
        <v>192.41363335158027</v>
      </c>
      <c r="H24" s="10">
        <f t="shared" si="19"/>
        <v>218.2887228184442</v>
      </c>
      <c r="I24" s="10">
        <f t="shared" si="19"/>
        <v>207.0957292551685</v>
      </c>
      <c r="J24" s="10">
        <f t="shared" si="19"/>
        <v>260.998125</v>
      </c>
      <c r="K24" s="10">
        <f t="shared" si="19"/>
        <v>222.9770106544399</v>
      </c>
      <c r="L24" s="10">
        <f t="shared" si="19"/>
        <v>224.77467136150236</v>
      </c>
      <c r="M24" s="10">
        <f t="shared" si="19"/>
        <v>271.72138590203105</v>
      </c>
      <c r="N24" s="10">
        <f t="shared" si="19"/>
        <v>208.5169814814815</v>
      </c>
      <c r="O24" s="10">
        <f t="shared" si="19"/>
        <v>226.5175229723745</v>
      </c>
    </row>
    <row r="25" spans="1:15" ht="15">
      <c r="A25" s="24" t="s">
        <v>5</v>
      </c>
      <c r="B25" s="25" t="s">
        <v>9</v>
      </c>
      <c r="C25" s="14">
        <f>SUM(C23/C22)</f>
        <v>0.06449429237952975</v>
      </c>
      <c r="D25" s="14">
        <f aca="true" t="shared" si="20" ref="D25:N25">SUM(D23/D22)</f>
        <v>0.06395323061517397</v>
      </c>
      <c r="E25" s="14">
        <f>SUM(E23/E22)</f>
        <v>0.06530277652409998</v>
      </c>
      <c r="F25" s="14">
        <f t="shared" si="20"/>
        <v>0.056428156285105446</v>
      </c>
      <c r="G25" s="14">
        <f t="shared" si="20"/>
        <v>0.06072125405239715</v>
      </c>
      <c r="H25" s="14">
        <f t="shared" si="20"/>
        <v>0.06717337643263875</v>
      </c>
      <c r="I25" s="14">
        <f t="shared" si="20"/>
        <v>0.06025228349849061</v>
      </c>
      <c r="J25" s="14">
        <f t="shared" si="20"/>
        <v>0.07233977575224172</v>
      </c>
      <c r="K25" s="14">
        <f t="shared" si="20"/>
        <v>0.056346405619820746</v>
      </c>
      <c r="L25" s="14">
        <f t="shared" si="20"/>
        <v>0.06521328338747591</v>
      </c>
      <c r="M25" s="14">
        <f t="shared" si="20"/>
        <v>0.06549799678582016</v>
      </c>
      <c r="N25" s="14">
        <f t="shared" si="20"/>
        <v>0.049894563354952896</v>
      </c>
      <c r="O25" s="14">
        <f>SUM(O23/O22)</f>
        <v>0.0621265880655445</v>
      </c>
    </row>
    <row r="26" spans="2:15" ht="15">
      <c r="B26" s="26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6"/>
    </row>
    <row r="27" spans="1:15" ht="15">
      <c r="A27" s="24" t="s">
        <v>5</v>
      </c>
      <c r="B27" s="7" t="s">
        <v>12</v>
      </c>
      <c r="C27" s="2">
        <f aca="true" t="shared" si="21" ref="C27:N27">SUM(C135+C243+C351)</f>
        <v>1751</v>
      </c>
      <c r="D27" s="2">
        <f t="shared" si="21"/>
        <v>1698</v>
      </c>
      <c r="E27" s="2">
        <f t="shared" si="21"/>
        <v>1669</v>
      </c>
      <c r="F27" s="2">
        <f t="shared" si="21"/>
        <v>1642</v>
      </c>
      <c r="G27" s="2">
        <f t="shared" si="21"/>
        <v>1573</v>
      </c>
      <c r="H27" s="2">
        <f t="shared" si="21"/>
        <v>1544</v>
      </c>
      <c r="I27" s="2">
        <f t="shared" si="21"/>
        <v>1531</v>
      </c>
      <c r="J27" s="2">
        <f t="shared" si="21"/>
        <v>1480</v>
      </c>
      <c r="K27" s="2">
        <f t="shared" si="21"/>
        <v>1467</v>
      </c>
      <c r="L27" s="2">
        <f t="shared" si="21"/>
        <v>1471</v>
      </c>
      <c r="M27" s="2">
        <f t="shared" si="21"/>
        <v>1486</v>
      </c>
      <c r="N27" s="2">
        <f t="shared" si="21"/>
        <v>1461</v>
      </c>
      <c r="O27" s="8">
        <f>SUM(C27:N27)</f>
        <v>18773</v>
      </c>
    </row>
    <row r="28" spans="1:15" ht="15">
      <c r="A28" s="24" t="s">
        <v>5</v>
      </c>
      <c r="B28" s="25" t="s">
        <v>7</v>
      </c>
      <c r="C28" s="3">
        <f aca="true" t="shared" si="22" ref="C28:N28">SUM(C136+C244+C352)</f>
        <v>93718815.78999999</v>
      </c>
      <c r="D28" s="3">
        <f t="shared" si="22"/>
        <v>87489661.75</v>
      </c>
      <c r="E28" s="3">
        <f t="shared" si="22"/>
        <v>82701821.74000001</v>
      </c>
      <c r="F28" s="3">
        <f t="shared" si="22"/>
        <v>80876713.84</v>
      </c>
      <c r="G28" s="3">
        <f t="shared" si="22"/>
        <v>69287518.78</v>
      </c>
      <c r="H28" s="3">
        <f t="shared" si="22"/>
        <v>68745992.03999999</v>
      </c>
      <c r="I28" s="3">
        <f t="shared" si="22"/>
        <v>71041647.3</v>
      </c>
      <c r="J28" s="3">
        <f t="shared" si="22"/>
        <v>64189468.61</v>
      </c>
      <c r="K28" s="3">
        <f t="shared" si="22"/>
        <v>76228254.5</v>
      </c>
      <c r="L28" s="3">
        <f t="shared" si="22"/>
        <v>70975710.22</v>
      </c>
      <c r="M28" s="3">
        <f t="shared" si="22"/>
        <v>74561811.14000002</v>
      </c>
      <c r="N28" s="3">
        <f t="shared" si="22"/>
        <v>71005143.66</v>
      </c>
      <c r="O28" s="10">
        <f>SUM(C28:N28)</f>
        <v>910822559.3699999</v>
      </c>
    </row>
    <row r="29" spans="1:15" ht="15">
      <c r="A29" s="24" t="s">
        <v>5</v>
      </c>
      <c r="B29" s="25" t="s">
        <v>0</v>
      </c>
      <c r="C29" s="3">
        <f aca="true" t="shared" si="23" ref="C29:N29">SUM(C137+C245+C353)</f>
        <v>5429503.06</v>
      </c>
      <c r="D29" s="3">
        <f t="shared" si="23"/>
        <v>5080706.5</v>
      </c>
      <c r="E29" s="3">
        <f t="shared" si="23"/>
        <v>4779714.55</v>
      </c>
      <c r="F29" s="3">
        <f t="shared" si="23"/>
        <v>4604838.390000001</v>
      </c>
      <c r="G29" s="3">
        <f t="shared" si="23"/>
        <v>3929048.53</v>
      </c>
      <c r="H29" s="3">
        <f t="shared" si="23"/>
        <v>3804347</v>
      </c>
      <c r="I29" s="3">
        <f t="shared" si="23"/>
        <v>3982278.5500000003</v>
      </c>
      <c r="J29" s="3">
        <f t="shared" si="23"/>
        <v>3594501.6900000004</v>
      </c>
      <c r="K29" s="3">
        <f t="shared" si="23"/>
        <v>4403229.96</v>
      </c>
      <c r="L29" s="3">
        <f t="shared" si="23"/>
        <v>3952752.24</v>
      </c>
      <c r="M29" s="3">
        <f t="shared" si="23"/>
        <v>4202032.180000001</v>
      </c>
      <c r="N29" s="3">
        <f t="shared" si="23"/>
        <v>4005424.31</v>
      </c>
      <c r="O29" s="10">
        <f>SUM(C29:N29)</f>
        <v>51768376.96000001</v>
      </c>
    </row>
    <row r="30" spans="1:15" ht="15">
      <c r="A30" s="24" t="s">
        <v>5</v>
      </c>
      <c r="B30" s="25" t="s">
        <v>8</v>
      </c>
      <c r="C30" s="10">
        <f aca="true" t="shared" si="24" ref="C30:O30">SUM(C29/C27/C107)</f>
        <v>100.02584808680753</v>
      </c>
      <c r="D30" s="10">
        <f t="shared" si="24"/>
        <v>96.52164785896122</v>
      </c>
      <c r="E30" s="10">
        <f t="shared" si="24"/>
        <v>95.46064609546633</v>
      </c>
      <c r="F30" s="10">
        <f t="shared" si="24"/>
        <v>90.46478311264784</v>
      </c>
      <c r="G30" s="10">
        <f t="shared" si="24"/>
        <v>83.40652070249611</v>
      </c>
      <c r="H30" s="10">
        <f t="shared" si="24"/>
        <v>79.62126332103989</v>
      </c>
      <c r="I30" s="10">
        <f t="shared" si="24"/>
        <v>83.97762297952207</v>
      </c>
      <c r="J30" s="10">
        <f t="shared" si="24"/>
        <v>86.73990564671816</v>
      </c>
      <c r="K30" s="10">
        <f t="shared" si="24"/>
        <v>97.07713551274901</v>
      </c>
      <c r="L30" s="10">
        <f t="shared" si="24"/>
        <v>89.5706376614548</v>
      </c>
      <c r="M30" s="10">
        <f t="shared" si="24"/>
        <v>91.21764815699215</v>
      </c>
      <c r="N30" s="10">
        <f t="shared" si="24"/>
        <v>91.38545083276294</v>
      </c>
      <c r="O30" s="10">
        <f t="shared" si="24"/>
        <v>91.24010237126478</v>
      </c>
    </row>
    <row r="31" spans="1:15" ht="15">
      <c r="A31" s="24" t="s">
        <v>5</v>
      </c>
      <c r="B31" s="25" t="s">
        <v>9</v>
      </c>
      <c r="C31" s="14">
        <f>SUM(C29/C28)</f>
        <v>0.05793396997424865</v>
      </c>
      <c r="D31" s="14">
        <f aca="true" t="shared" si="25" ref="D31:N31">SUM(D29/D28)</f>
        <v>0.05807207844188517</v>
      </c>
      <c r="E31" s="14">
        <f>SUM(E29/E28)</f>
        <v>0.057794549738294544</v>
      </c>
      <c r="F31" s="14">
        <f t="shared" si="25"/>
        <v>0.05693651696964151</v>
      </c>
      <c r="G31" s="14">
        <f t="shared" si="25"/>
        <v>0.056706440051279894</v>
      </c>
      <c r="H31" s="14">
        <f t="shared" si="25"/>
        <v>0.055339182505162385</v>
      </c>
      <c r="I31" s="14">
        <f t="shared" si="25"/>
        <v>0.05605554912294384</v>
      </c>
      <c r="J31" s="14">
        <f t="shared" si="25"/>
        <v>0.05599830887897423</v>
      </c>
      <c r="K31" s="14">
        <f t="shared" si="25"/>
        <v>0.05776375162834143</v>
      </c>
      <c r="L31" s="14">
        <f t="shared" si="25"/>
        <v>0.0556916193969436</v>
      </c>
      <c r="M31" s="14">
        <f t="shared" si="25"/>
        <v>0.056356358781442545</v>
      </c>
      <c r="N31" s="14">
        <f t="shared" si="25"/>
        <v>0.056410340202669204</v>
      </c>
      <c r="O31" s="14">
        <f>SUM(O29/O28)</f>
        <v>0.056836950762185</v>
      </c>
    </row>
    <row r="32" spans="2:15" ht="15">
      <c r="B32" s="2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6"/>
    </row>
    <row r="33" spans="1:15" ht="15">
      <c r="A33" s="24" t="s">
        <v>5</v>
      </c>
      <c r="B33" s="7" t="s">
        <v>13</v>
      </c>
      <c r="C33" s="2">
        <f aca="true" t="shared" si="26" ref="C33:N33">SUM(C141+C249+C357)</f>
        <v>120</v>
      </c>
      <c r="D33" s="2">
        <f t="shared" si="26"/>
        <v>122</v>
      </c>
      <c r="E33" s="2">
        <f t="shared" si="26"/>
        <v>127</v>
      </c>
      <c r="F33" s="2">
        <f t="shared" si="26"/>
        <v>124</v>
      </c>
      <c r="G33" s="2">
        <f t="shared" si="26"/>
        <v>113</v>
      </c>
      <c r="H33" s="2">
        <f t="shared" si="26"/>
        <v>114</v>
      </c>
      <c r="I33" s="2">
        <f t="shared" si="26"/>
        <v>113</v>
      </c>
      <c r="J33" s="2">
        <f t="shared" si="26"/>
        <v>113</v>
      </c>
      <c r="K33" s="2">
        <f t="shared" si="26"/>
        <v>111</v>
      </c>
      <c r="L33" s="2">
        <f t="shared" si="26"/>
        <v>107</v>
      </c>
      <c r="M33" s="2">
        <f t="shared" si="26"/>
        <v>106</v>
      </c>
      <c r="N33" s="2">
        <f t="shared" si="26"/>
        <v>106</v>
      </c>
      <c r="O33" s="8">
        <f>SUM(C33:N33)</f>
        <v>1376</v>
      </c>
    </row>
    <row r="34" spans="1:15" ht="15">
      <c r="A34" s="24" t="s">
        <v>5</v>
      </c>
      <c r="B34" s="25" t="s">
        <v>7</v>
      </c>
      <c r="C34" s="3">
        <f aca="true" t="shared" si="27" ref="C34:N34">SUM(C142+C250+C358)</f>
        <v>6839163</v>
      </c>
      <c r="D34" s="3">
        <f t="shared" si="27"/>
        <v>6624385</v>
      </c>
      <c r="E34" s="3">
        <f t="shared" si="27"/>
        <v>6843831.18</v>
      </c>
      <c r="F34" s="3">
        <f t="shared" si="27"/>
        <v>6062808.23</v>
      </c>
      <c r="G34" s="3">
        <f t="shared" si="27"/>
        <v>5154620.5</v>
      </c>
      <c r="H34" s="3">
        <f t="shared" si="27"/>
        <v>4898057.65</v>
      </c>
      <c r="I34" s="3">
        <f t="shared" si="27"/>
        <v>5616884.5</v>
      </c>
      <c r="J34" s="3">
        <f t="shared" si="27"/>
        <v>5507985</v>
      </c>
      <c r="K34" s="3">
        <f t="shared" si="27"/>
        <v>6020635</v>
      </c>
      <c r="L34" s="3">
        <f t="shared" si="27"/>
        <v>5681713</v>
      </c>
      <c r="M34" s="3">
        <f t="shared" si="27"/>
        <v>5925220.5</v>
      </c>
      <c r="N34" s="3">
        <f t="shared" si="27"/>
        <v>5812885.5</v>
      </c>
      <c r="O34" s="10">
        <f>SUM(C34:N34)</f>
        <v>70988189.06</v>
      </c>
    </row>
    <row r="35" spans="1:15" ht="15">
      <c r="A35" s="24" t="s">
        <v>5</v>
      </c>
      <c r="B35" s="25" t="s">
        <v>0</v>
      </c>
      <c r="C35" s="3">
        <f aca="true" t="shared" si="28" ref="C35:N35">SUM(C143+C251+C359)</f>
        <v>442785.11</v>
      </c>
      <c r="D35" s="3">
        <f t="shared" si="28"/>
        <v>459594.3</v>
      </c>
      <c r="E35" s="3">
        <f t="shared" si="28"/>
        <v>500791.71</v>
      </c>
      <c r="F35" s="3">
        <f t="shared" si="28"/>
        <v>423521.91</v>
      </c>
      <c r="G35" s="3">
        <f t="shared" si="28"/>
        <v>392584.86</v>
      </c>
      <c r="H35" s="3">
        <f t="shared" si="28"/>
        <v>377248.4</v>
      </c>
      <c r="I35" s="3">
        <f t="shared" si="28"/>
        <v>412689.56999999995</v>
      </c>
      <c r="J35" s="3">
        <f t="shared" si="28"/>
        <v>374541.53</v>
      </c>
      <c r="K35" s="3">
        <f t="shared" si="28"/>
        <v>471388.52999999997</v>
      </c>
      <c r="L35" s="3">
        <f t="shared" si="28"/>
        <v>396202.12</v>
      </c>
      <c r="M35" s="3">
        <f t="shared" si="28"/>
        <v>425025.17</v>
      </c>
      <c r="N35" s="3">
        <f t="shared" si="28"/>
        <v>442492.1</v>
      </c>
      <c r="O35" s="10">
        <f>SUM(C35:N35)</f>
        <v>5118865.309999999</v>
      </c>
    </row>
    <row r="36" spans="1:15" ht="15">
      <c r="A36" s="24" t="s">
        <v>5</v>
      </c>
      <c r="B36" s="25" t="s">
        <v>8</v>
      </c>
      <c r="C36" s="10">
        <f aca="true" t="shared" si="29" ref="C36:O36">SUM(C35/C33/C107)</f>
        <v>119.02825537634408</v>
      </c>
      <c r="D36" s="10">
        <f t="shared" si="29"/>
        <v>121.52149656266525</v>
      </c>
      <c r="E36" s="10">
        <f t="shared" si="29"/>
        <v>131.44139370078742</v>
      </c>
      <c r="F36" s="10">
        <f t="shared" si="29"/>
        <v>110.17739594172735</v>
      </c>
      <c r="G36" s="10">
        <f t="shared" si="29"/>
        <v>116.01027015257321</v>
      </c>
      <c r="H36" s="10">
        <f t="shared" si="29"/>
        <v>106.93473377767563</v>
      </c>
      <c r="I36" s="10">
        <f t="shared" si="29"/>
        <v>117.91041916978067</v>
      </c>
      <c r="J36" s="10">
        <f t="shared" si="29"/>
        <v>118.37595764854616</v>
      </c>
      <c r="K36" s="10">
        <f t="shared" si="29"/>
        <v>137.35097027972026</v>
      </c>
      <c r="L36" s="10">
        <f t="shared" si="29"/>
        <v>123.42745171339564</v>
      </c>
      <c r="M36" s="10">
        <f t="shared" si="29"/>
        <v>129.3442391965916</v>
      </c>
      <c r="N36" s="10">
        <f t="shared" si="29"/>
        <v>139.14845911949683</v>
      </c>
      <c r="O36" s="10">
        <f t="shared" si="29"/>
        <v>123.08642650631779</v>
      </c>
    </row>
    <row r="37" spans="1:15" ht="15">
      <c r="A37" s="24" t="s">
        <v>5</v>
      </c>
      <c r="B37" s="25" t="s">
        <v>9</v>
      </c>
      <c r="C37" s="14">
        <f>SUM(C35/C34)</f>
        <v>0.0647425876529043</v>
      </c>
      <c r="D37" s="14">
        <f aca="true" t="shared" si="30" ref="D37:N37">SUM(D35/D34)</f>
        <v>0.06937916500928011</v>
      </c>
      <c r="E37" s="14">
        <f>SUM(E35/E34)</f>
        <v>0.07317417639749554</v>
      </c>
      <c r="F37" s="14">
        <f t="shared" si="30"/>
        <v>0.06985573251423786</v>
      </c>
      <c r="G37" s="14">
        <f t="shared" si="30"/>
        <v>0.07616173877397958</v>
      </c>
      <c r="H37" s="14">
        <f t="shared" si="30"/>
        <v>0.077019999958555</v>
      </c>
      <c r="I37" s="14">
        <f t="shared" si="30"/>
        <v>0.07347303830085877</v>
      </c>
      <c r="J37" s="14">
        <f t="shared" si="30"/>
        <v>0.06799973674583355</v>
      </c>
      <c r="K37" s="14">
        <f t="shared" si="30"/>
        <v>0.0782954837820263</v>
      </c>
      <c r="L37" s="14">
        <f t="shared" si="30"/>
        <v>0.06973286401477864</v>
      </c>
      <c r="M37" s="14">
        <f t="shared" si="30"/>
        <v>0.0717315364044258</v>
      </c>
      <c r="N37" s="14">
        <f t="shared" si="30"/>
        <v>0.07612262446937927</v>
      </c>
      <c r="O37" s="14">
        <f>SUM(O35/O34)</f>
        <v>0.07210868987900898</v>
      </c>
    </row>
    <row r="38" spans="2:15" ht="15">
      <c r="B38" s="2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6"/>
    </row>
    <row r="39" spans="1:15" ht="15">
      <c r="A39" s="24" t="s">
        <v>5</v>
      </c>
      <c r="B39" s="7" t="s">
        <v>14</v>
      </c>
      <c r="C39" s="2">
        <f aca="true" t="shared" si="31" ref="C39:N39">SUM(C147+C255+C363)</f>
        <v>1858</v>
      </c>
      <c r="D39" s="2">
        <f t="shared" si="31"/>
        <v>1832</v>
      </c>
      <c r="E39" s="2">
        <f t="shared" si="31"/>
        <v>1820</v>
      </c>
      <c r="F39" s="2">
        <f t="shared" si="31"/>
        <v>1757</v>
      </c>
      <c r="G39" s="2">
        <f t="shared" si="31"/>
        <v>1644</v>
      </c>
      <c r="H39" s="2">
        <f t="shared" si="31"/>
        <v>1631</v>
      </c>
      <c r="I39" s="2">
        <f t="shared" si="31"/>
        <v>1624</v>
      </c>
      <c r="J39" s="2">
        <f t="shared" si="31"/>
        <v>1595</v>
      </c>
      <c r="K39" s="2">
        <f t="shared" si="31"/>
        <v>1559</v>
      </c>
      <c r="L39" s="2">
        <f t="shared" si="31"/>
        <v>1568</v>
      </c>
      <c r="M39" s="2">
        <f t="shared" si="31"/>
        <v>1568</v>
      </c>
      <c r="N39" s="2">
        <f t="shared" si="31"/>
        <v>1553</v>
      </c>
      <c r="O39" s="8">
        <f>SUM(C39:N39)</f>
        <v>20009</v>
      </c>
    </row>
    <row r="40" spans="1:15" ht="15">
      <c r="A40" s="24" t="s">
        <v>5</v>
      </c>
      <c r="B40" s="25" t="s">
        <v>7</v>
      </c>
      <c r="C40" s="3">
        <f aca="true" t="shared" si="32" ref="C40:N40">SUM(C148+C256+C364)</f>
        <v>167252587.68</v>
      </c>
      <c r="D40" s="3">
        <f t="shared" si="32"/>
        <v>159891853.37</v>
      </c>
      <c r="E40" s="3">
        <f t="shared" si="32"/>
        <v>148442763.73</v>
      </c>
      <c r="F40" s="3">
        <f t="shared" si="32"/>
        <v>146907440.95</v>
      </c>
      <c r="G40" s="3">
        <f t="shared" si="32"/>
        <v>127874884.74</v>
      </c>
      <c r="H40" s="3">
        <f t="shared" si="32"/>
        <v>135418733.53</v>
      </c>
      <c r="I40" s="3">
        <f t="shared" si="32"/>
        <v>147414360.98000002</v>
      </c>
      <c r="J40" s="3">
        <f t="shared" si="32"/>
        <v>123208862</v>
      </c>
      <c r="K40" s="3">
        <f t="shared" si="32"/>
        <v>144909110</v>
      </c>
      <c r="L40" s="3">
        <f t="shared" si="32"/>
        <v>140998640.31</v>
      </c>
      <c r="M40" s="3">
        <f t="shared" si="32"/>
        <v>144724299.34</v>
      </c>
      <c r="N40" s="3">
        <f t="shared" si="32"/>
        <v>132183627.5</v>
      </c>
      <c r="O40" s="10">
        <f>SUM(C40:N40)</f>
        <v>1719227164.1299999</v>
      </c>
    </row>
    <row r="41" spans="1:15" ht="15">
      <c r="A41" s="24" t="s">
        <v>5</v>
      </c>
      <c r="B41" s="25" t="s">
        <v>0</v>
      </c>
      <c r="C41" s="3">
        <f aca="true" t="shared" si="33" ref="C41:N41">SUM(C149+C257+C365)</f>
        <v>8862580.77</v>
      </c>
      <c r="D41" s="3">
        <f t="shared" si="33"/>
        <v>8450475.5</v>
      </c>
      <c r="E41" s="3">
        <f t="shared" si="33"/>
        <v>8078318.33</v>
      </c>
      <c r="F41" s="3">
        <f t="shared" si="33"/>
        <v>7649843.24</v>
      </c>
      <c r="G41" s="3">
        <f t="shared" si="33"/>
        <v>6481560.850000001</v>
      </c>
      <c r="H41" s="3">
        <f t="shared" si="33"/>
        <v>7004769.45</v>
      </c>
      <c r="I41" s="3">
        <f t="shared" si="33"/>
        <v>7304801.61</v>
      </c>
      <c r="J41" s="3">
        <f t="shared" si="33"/>
        <v>6342496.449999999</v>
      </c>
      <c r="K41" s="3">
        <f t="shared" si="33"/>
        <v>7782214.9799999995</v>
      </c>
      <c r="L41" s="3">
        <f t="shared" si="33"/>
        <v>7681111.949999999</v>
      </c>
      <c r="M41" s="3">
        <f t="shared" si="33"/>
        <v>7583137.38</v>
      </c>
      <c r="N41" s="3">
        <f t="shared" si="33"/>
        <v>6855102.4</v>
      </c>
      <c r="O41" s="10">
        <f>SUM(C41:N41)</f>
        <v>90076412.91000001</v>
      </c>
    </row>
    <row r="42" spans="1:15" ht="15">
      <c r="A42" s="24" t="s">
        <v>5</v>
      </c>
      <c r="B42" s="25" t="s">
        <v>8</v>
      </c>
      <c r="C42" s="10">
        <f aca="true" t="shared" si="34" ref="C42:O42">SUM(C41/C39/C107)</f>
        <v>153.86959217333936</v>
      </c>
      <c r="D42" s="10">
        <f t="shared" si="34"/>
        <v>148.79693442738414</v>
      </c>
      <c r="E42" s="10">
        <f t="shared" si="34"/>
        <v>147.95454816849818</v>
      </c>
      <c r="F42" s="10">
        <f t="shared" si="34"/>
        <v>140.4491387445609</v>
      </c>
      <c r="G42" s="10">
        <f t="shared" si="34"/>
        <v>131.6494727057757</v>
      </c>
      <c r="H42" s="10">
        <f t="shared" si="34"/>
        <v>138.78295237738254</v>
      </c>
      <c r="I42" s="10">
        <f t="shared" si="34"/>
        <v>145.2210372345991</v>
      </c>
      <c r="J42" s="10">
        <f t="shared" si="34"/>
        <v>142.0173858038513</v>
      </c>
      <c r="K42" s="10">
        <f t="shared" si="34"/>
        <v>161.448051613236</v>
      </c>
      <c r="L42" s="10">
        <f t="shared" si="34"/>
        <v>163.2889445153061</v>
      </c>
      <c r="M42" s="10">
        <f t="shared" si="34"/>
        <v>156.00595334101382</v>
      </c>
      <c r="N42" s="10">
        <f t="shared" si="34"/>
        <v>147.13677613221722</v>
      </c>
      <c r="O42" s="10">
        <f t="shared" si="34"/>
        <v>148.95002953032449</v>
      </c>
    </row>
    <row r="43" spans="1:15" ht="15">
      <c r="A43" s="24" t="s">
        <v>5</v>
      </c>
      <c r="B43" s="25" t="s">
        <v>9</v>
      </c>
      <c r="C43" s="14">
        <f>SUM(C41/C40)</f>
        <v>0.05298919970647356</v>
      </c>
      <c r="D43" s="14">
        <f aca="true" t="shared" si="35" ref="D43:N43">SUM(D41/D40)</f>
        <v>0.05285119486635168</v>
      </c>
      <c r="E43" s="14">
        <f>SUM(E41/E40)</f>
        <v>0.05442042526703097</v>
      </c>
      <c r="F43" s="14">
        <f t="shared" si="35"/>
        <v>0.052072537582379015</v>
      </c>
      <c r="G43" s="14">
        <f t="shared" si="35"/>
        <v>0.050686738550564894</v>
      </c>
      <c r="H43" s="14">
        <f t="shared" si="35"/>
        <v>0.051726738741417914</v>
      </c>
      <c r="I43" s="14">
        <f t="shared" si="35"/>
        <v>0.04955284927084585</v>
      </c>
      <c r="J43" s="14">
        <f t="shared" si="35"/>
        <v>0.051477599476570116</v>
      </c>
      <c r="K43" s="14">
        <f t="shared" si="35"/>
        <v>0.05370411135642196</v>
      </c>
      <c r="L43" s="14">
        <f t="shared" si="35"/>
        <v>0.05447649660388416</v>
      </c>
      <c r="M43" s="14">
        <f t="shared" si="35"/>
        <v>0.0523971262226323</v>
      </c>
      <c r="N43" s="14">
        <f t="shared" si="35"/>
        <v>0.05186044996382022</v>
      </c>
      <c r="O43" s="14">
        <f>SUM(O41/O40)</f>
        <v>0.05239354914193809</v>
      </c>
    </row>
    <row r="44" spans="2:15" ht="15">
      <c r="B44" s="2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6"/>
    </row>
    <row r="45" spans="1:15" ht="15">
      <c r="A45" s="24" t="s">
        <v>5</v>
      </c>
      <c r="B45" s="7" t="s">
        <v>38</v>
      </c>
      <c r="C45" s="2">
        <f aca="true" t="shared" si="36" ref="C45:N45">SUM(C153+C261+C369)</f>
        <v>58</v>
      </c>
      <c r="D45" s="2">
        <f t="shared" si="36"/>
        <v>57</v>
      </c>
      <c r="E45" s="2">
        <f t="shared" si="36"/>
        <v>52</v>
      </c>
      <c r="F45" s="2">
        <f t="shared" si="36"/>
        <v>51</v>
      </c>
      <c r="G45" s="2">
        <f t="shared" si="36"/>
        <v>49</v>
      </c>
      <c r="H45" s="2">
        <f t="shared" si="36"/>
        <v>49</v>
      </c>
      <c r="I45" s="2">
        <f t="shared" si="36"/>
        <v>48</v>
      </c>
      <c r="J45" s="2">
        <f t="shared" si="36"/>
        <v>48</v>
      </c>
      <c r="K45" s="2">
        <f t="shared" si="36"/>
        <v>48</v>
      </c>
      <c r="L45" s="2">
        <f t="shared" si="36"/>
        <v>45</v>
      </c>
      <c r="M45" s="2">
        <f t="shared" si="36"/>
        <v>43</v>
      </c>
      <c r="N45" s="2">
        <f t="shared" si="36"/>
        <v>39</v>
      </c>
      <c r="O45" s="8">
        <f>SUM(C45:N45)</f>
        <v>587</v>
      </c>
    </row>
    <row r="46" spans="1:15" ht="15">
      <c r="A46" s="24" t="s">
        <v>5</v>
      </c>
      <c r="B46" s="25" t="s">
        <v>7</v>
      </c>
      <c r="C46" s="3">
        <f aca="true" t="shared" si="37" ref="C46:N46">SUM(C154+C262+C370)</f>
        <v>6463018</v>
      </c>
      <c r="D46" s="3">
        <f t="shared" si="37"/>
        <v>6031528</v>
      </c>
      <c r="E46" s="3">
        <f t="shared" si="37"/>
        <v>5921770</v>
      </c>
      <c r="F46" s="3">
        <f t="shared" si="37"/>
        <v>5609696</v>
      </c>
      <c r="G46" s="3">
        <f t="shared" si="37"/>
        <v>4997656</v>
      </c>
      <c r="H46" s="3">
        <f t="shared" si="37"/>
        <v>4731132</v>
      </c>
      <c r="I46" s="3">
        <f t="shared" si="37"/>
        <v>4117172</v>
      </c>
      <c r="J46" s="3">
        <f t="shared" si="37"/>
        <v>4123408</v>
      </c>
      <c r="K46" s="3">
        <f t="shared" si="37"/>
        <v>4788142</v>
      </c>
      <c r="L46" s="3">
        <f t="shared" si="37"/>
        <v>4447650</v>
      </c>
      <c r="M46" s="3">
        <f t="shared" si="37"/>
        <v>5288792</v>
      </c>
      <c r="N46" s="3">
        <f t="shared" si="37"/>
        <v>4436384</v>
      </c>
      <c r="O46" s="10">
        <f>SUM(C46:N46)</f>
        <v>60956348</v>
      </c>
    </row>
    <row r="47" spans="1:15" ht="15">
      <c r="A47" s="24" t="s">
        <v>5</v>
      </c>
      <c r="B47" s="25" t="s">
        <v>0</v>
      </c>
      <c r="C47" s="3">
        <f aca="true" t="shared" si="38" ref="C47:N47">SUM(C155+C263+C371)</f>
        <v>341863.3</v>
      </c>
      <c r="D47" s="3">
        <f t="shared" si="38"/>
        <v>379759.65</v>
      </c>
      <c r="E47" s="3">
        <f t="shared" si="38"/>
        <v>413070.84</v>
      </c>
      <c r="F47" s="3">
        <f t="shared" si="38"/>
        <v>427068.89</v>
      </c>
      <c r="G47" s="3">
        <f t="shared" si="38"/>
        <v>127263.1</v>
      </c>
      <c r="H47" s="3">
        <f t="shared" si="38"/>
        <v>277848.8</v>
      </c>
      <c r="I47" s="3">
        <f t="shared" si="38"/>
        <v>249237.39</v>
      </c>
      <c r="J47" s="3">
        <f t="shared" si="38"/>
        <v>236231.18</v>
      </c>
      <c r="K47" s="3">
        <f t="shared" si="38"/>
        <v>324679.08</v>
      </c>
      <c r="L47" s="3">
        <f t="shared" si="38"/>
        <v>384880.22</v>
      </c>
      <c r="M47" s="3">
        <f t="shared" si="38"/>
        <v>294581.63</v>
      </c>
      <c r="N47" s="3">
        <f t="shared" si="38"/>
        <v>314302.18</v>
      </c>
      <c r="O47" s="10">
        <f>SUM(C47:N47)</f>
        <v>3770786.2600000002</v>
      </c>
    </row>
    <row r="48" spans="1:15" ht="15">
      <c r="A48" s="24" t="s">
        <v>5</v>
      </c>
      <c r="B48" s="25" t="s">
        <v>8</v>
      </c>
      <c r="C48" s="10">
        <f aca="true" t="shared" si="39" ref="C48:O48">SUM(C47/C45/C107)</f>
        <v>190.1353170189099</v>
      </c>
      <c r="D48" s="10">
        <f t="shared" si="39"/>
        <v>214.9177419354839</v>
      </c>
      <c r="E48" s="10">
        <f t="shared" si="39"/>
        <v>264.789</v>
      </c>
      <c r="F48" s="10">
        <f t="shared" si="39"/>
        <v>270.1258001265022</v>
      </c>
      <c r="G48" s="10">
        <f t="shared" si="39"/>
        <v>86.72568774434204</v>
      </c>
      <c r="H48" s="10">
        <f t="shared" si="39"/>
        <v>183.235105605561</v>
      </c>
      <c r="I48" s="10">
        <f t="shared" si="39"/>
        <v>167.6405554375531</v>
      </c>
      <c r="J48" s="10">
        <f t="shared" si="39"/>
        <v>175.76724702380952</v>
      </c>
      <c r="K48" s="10">
        <f t="shared" si="39"/>
        <v>218.7705048076923</v>
      </c>
      <c r="L48" s="10">
        <f t="shared" si="39"/>
        <v>285.09645925925923</v>
      </c>
      <c r="M48" s="10">
        <f t="shared" si="39"/>
        <v>220.99147036759192</v>
      </c>
      <c r="N48" s="10">
        <f t="shared" si="39"/>
        <v>268.6343418803419</v>
      </c>
      <c r="O48" s="10">
        <f t="shared" si="39"/>
        <v>212.54393144491925</v>
      </c>
    </row>
    <row r="49" spans="1:15" ht="15" customHeight="1">
      <c r="A49" s="24" t="s">
        <v>5</v>
      </c>
      <c r="B49" s="25" t="s">
        <v>9</v>
      </c>
      <c r="C49" s="14">
        <f>SUM(C47/C46)</f>
        <v>0.05289530371105264</v>
      </c>
      <c r="D49" s="14">
        <f aca="true" t="shared" si="40" ref="D49:N49">SUM(D47/D46)</f>
        <v>0.062962428426097</v>
      </c>
      <c r="E49" s="14">
        <f>SUM(E47/E46)</f>
        <v>0.0697546240397719</v>
      </c>
      <c r="F49" s="14">
        <f t="shared" si="40"/>
        <v>0.07613048728487248</v>
      </c>
      <c r="G49" s="14">
        <f t="shared" si="40"/>
        <v>0.025464557784689465</v>
      </c>
      <c r="H49" s="14">
        <f t="shared" si="40"/>
        <v>0.058727763249894524</v>
      </c>
      <c r="I49" s="14">
        <f t="shared" si="40"/>
        <v>0.060536064560819905</v>
      </c>
      <c r="J49" s="14">
        <f t="shared" si="40"/>
        <v>0.05729027542266009</v>
      </c>
      <c r="K49" s="14">
        <f t="shared" si="40"/>
        <v>0.06780899146265922</v>
      </c>
      <c r="L49" s="14">
        <f t="shared" si="40"/>
        <v>0.086535635672771</v>
      </c>
      <c r="M49" s="14">
        <f t="shared" si="40"/>
        <v>0.055699227725348244</v>
      </c>
      <c r="N49" s="14">
        <f t="shared" si="40"/>
        <v>0.07084647767190577</v>
      </c>
      <c r="O49" s="14">
        <f>SUM(O47/O46)</f>
        <v>0.061860435930315254</v>
      </c>
    </row>
    <row r="50" spans="2:15" ht="15">
      <c r="B50" s="2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6"/>
    </row>
    <row r="51" spans="1:15" ht="15">
      <c r="A51" s="24" t="s">
        <v>5</v>
      </c>
      <c r="B51" s="7" t="s">
        <v>15</v>
      </c>
      <c r="C51" s="2">
        <f aca="true" t="shared" si="41" ref="C51:N51">SUM(C159+C267+C375)</f>
        <v>231</v>
      </c>
      <c r="D51" s="2">
        <f t="shared" si="41"/>
        <v>221</v>
      </c>
      <c r="E51" s="2">
        <f t="shared" si="41"/>
        <v>219</v>
      </c>
      <c r="F51" s="2">
        <f t="shared" si="41"/>
        <v>209</v>
      </c>
      <c r="G51" s="2">
        <f t="shared" si="41"/>
        <v>203</v>
      </c>
      <c r="H51" s="2">
        <f t="shared" si="41"/>
        <v>195</v>
      </c>
      <c r="I51" s="2">
        <f t="shared" si="41"/>
        <v>197</v>
      </c>
      <c r="J51" s="2">
        <f t="shared" si="41"/>
        <v>192</v>
      </c>
      <c r="K51" s="2">
        <f t="shared" si="41"/>
        <v>191</v>
      </c>
      <c r="L51" s="2">
        <f t="shared" si="41"/>
        <v>187</v>
      </c>
      <c r="M51" s="2">
        <f t="shared" si="41"/>
        <v>190</v>
      </c>
      <c r="N51" s="2">
        <f t="shared" si="41"/>
        <v>187</v>
      </c>
      <c r="O51" s="8">
        <f>SUM(C51:N51)</f>
        <v>2422</v>
      </c>
    </row>
    <row r="52" spans="1:15" ht="15">
      <c r="A52" s="24" t="s">
        <v>5</v>
      </c>
      <c r="B52" s="25" t="s">
        <v>7</v>
      </c>
      <c r="C52" s="3">
        <f aca="true" t="shared" si="42" ref="C52:N52">SUM(C160+C268+C376)</f>
        <v>26676869.490000002</v>
      </c>
      <c r="D52" s="3">
        <f t="shared" si="42"/>
        <v>24393990</v>
      </c>
      <c r="E52" s="3">
        <f t="shared" si="42"/>
        <v>23361910</v>
      </c>
      <c r="F52" s="3">
        <f t="shared" si="42"/>
        <v>24457950</v>
      </c>
      <c r="G52" s="3">
        <f t="shared" si="42"/>
        <v>22507800</v>
      </c>
      <c r="H52" s="3">
        <f t="shared" si="42"/>
        <v>23887405</v>
      </c>
      <c r="I52" s="3">
        <f t="shared" si="42"/>
        <v>22546230.82</v>
      </c>
      <c r="J52" s="3">
        <f t="shared" si="42"/>
        <v>18072590</v>
      </c>
      <c r="K52" s="3">
        <f t="shared" si="42"/>
        <v>22204625</v>
      </c>
      <c r="L52" s="3">
        <f t="shared" si="42"/>
        <v>20051920</v>
      </c>
      <c r="M52" s="3">
        <f t="shared" si="42"/>
        <v>20833850.29</v>
      </c>
      <c r="N52" s="3">
        <f t="shared" si="42"/>
        <v>18785200</v>
      </c>
      <c r="O52" s="10">
        <f>SUM(C52:N52)</f>
        <v>267780340.6</v>
      </c>
    </row>
    <row r="53" spans="1:15" ht="15">
      <c r="A53" s="24" t="s">
        <v>5</v>
      </c>
      <c r="B53" s="25" t="s">
        <v>0</v>
      </c>
      <c r="C53" s="3">
        <f aca="true" t="shared" si="43" ref="C53:N53">SUM(C161+C269+C377)</f>
        <v>1430728.35</v>
      </c>
      <c r="D53" s="3">
        <f t="shared" si="43"/>
        <v>1091047.32</v>
      </c>
      <c r="E53" s="3">
        <f t="shared" si="43"/>
        <v>1227586.53</v>
      </c>
      <c r="F53" s="3">
        <f t="shared" si="43"/>
        <v>849334.35</v>
      </c>
      <c r="G53" s="3">
        <f t="shared" si="43"/>
        <v>1262143.49</v>
      </c>
      <c r="H53" s="3">
        <f t="shared" si="43"/>
        <v>1052181.5799999998</v>
      </c>
      <c r="I53" s="3">
        <f t="shared" si="43"/>
        <v>874090.48</v>
      </c>
      <c r="J53" s="3">
        <f t="shared" si="43"/>
        <v>1008514.5</v>
      </c>
      <c r="K53" s="3">
        <f t="shared" si="43"/>
        <v>1012044.3999999999</v>
      </c>
      <c r="L53" s="3">
        <f t="shared" si="43"/>
        <v>953485.3700000001</v>
      </c>
      <c r="M53" s="3">
        <f t="shared" si="43"/>
        <v>1038355.59</v>
      </c>
      <c r="N53" s="3">
        <f t="shared" si="43"/>
        <v>1064104.05</v>
      </c>
      <c r="O53" s="10">
        <f>SUM(C53:N53)</f>
        <v>12863616.010000002</v>
      </c>
    </row>
    <row r="54" spans="1:15" ht="15">
      <c r="A54" s="24" t="s">
        <v>5</v>
      </c>
      <c r="B54" s="25" t="s">
        <v>8</v>
      </c>
      <c r="C54" s="10">
        <f aca="true" t="shared" si="44" ref="C54:O54">SUM(C53/C51/C107)</f>
        <v>199.7944909928781</v>
      </c>
      <c r="D54" s="10">
        <f t="shared" si="44"/>
        <v>159.25373230185377</v>
      </c>
      <c r="E54" s="10">
        <f t="shared" si="44"/>
        <v>186.84726484018265</v>
      </c>
      <c r="F54" s="10">
        <f t="shared" si="44"/>
        <v>131.0903457323661</v>
      </c>
      <c r="G54" s="10">
        <f t="shared" si="44"/>
        <v>207.6127534261993</v>
      </c>
      <c r="H54" s="10">
        <f t="shared" si="44"/>
        <v>174.36219218452575</v>
      </c>
      <c r="I54" s="10">
        <f t="shared" si="44"/>
        <v>143.25087976400465</v>
      </c>
      <c r="J54" s="10">
        <f t="shared" si="44"/>
        <v>187.595703125</v>
      </c>
      <c r="K54" s="10">
        <f t="shared" si="44"/>
        <v>171.37280232856148</v>
      </c>
      <c r="L54" s="10">
        <f t="shared" si="44"/>
        <v>169.96174153297684</v>
      </c>
      <c r="M54" s="10">
        <f t="shared" si="44"/>
        <v>176.2912716468591</v>
      </c>
      <c r="N54" s="10">
        <f t="shared" si="44"/>
        <v>189.67986631016043</v>
      </c>
      <c r="O54" s="10">
        <f t="shared" si="44"/>
        <v>175.72915614573267</v>
      </c>
    </row>
    <row r="55" spans="1:15" ht="15" customHeight="1">
      <c r="A55" s="24" t="s">
        <v>5</v>
      </c>
      <c r="B55" s="25" t="s">
        <v>9</v>
      </c>
      <c r="C55" s="14">
        <f>SUM(C53/C52)</f>
        <v>0.05363179328580207</v>
      </c>
      <c r="D55" s="14">
        <f aca="true" t="shared" si="45" ref="D55:N55">SUM(D53/D52)</f>
        <v>0.04472607064280997</v>
      </c>
      <c r="E55" s="14">
        <f>SUM(E53/E52)</f>
        <v>0.05254649684036965</v>
      </c>
      <c r="F55" s="14">
        <f t="shared" si="45"/>
        <v>0.034726309850171416</v>
      </c>
      <c r="G55" s="14">
        <f t="shared" si="45"/>
        <v>0.056075826602333415</v>
      </c>
      <c r="H55" s="14">
        <f t="shared" si="45"/>
        <v>0.04404754639526562</v>
      </c>
      <c r="I55" s="14">
        <f t="shared" si="45"/>
        <v>0.0387688073886223</v>
      </c>
      <c r="J55" s="14">
        <f t="shared" si="45"/>
        <v>0.05580354005706985</v>
      </c>
      <c r="K55" s="14">
        <f t="shared" si="45"/>
        <v>0.04557809015013763</v>
      </c>
      <c r="L55" s="14">
        <f t="shared" si="45"/>
        <v>0.04755082655426513</v>
      </c>
      <c r="M55" s="14">
        <f t="shared" si="45"/>
        <v>0.0498398315984059</v>
      </c>
      <c r="N55" s="14">
        <f t="shared" si="45"/>
        <v>0.05664587281476908</v>
      </c>
      <c r="O55" s="14">
        <f>SUM(O53/O52)</f>
        <v>0.048037940280370235</v>
      </c>
    </row>
    <row r="56" spans="2:15" ht="15" customHeight="1"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ht="15" customHeight="1">
      <c r="A57" s="24" t="s">
        <v>5</v>
      </c>
      <c r="B57" s="7" t="s">
        <v>41</v>
      </c>
      <c r="C57" s="2">
        <f aca="true" t="shared" si="46" ref="C57:N57">SUM(C165+C273+C381)</f>
        <v>40</v>
      </c>
      <c r="D57" s="2">
        <f t="shared" si="46"/>
        <v>40</v>
      </c>
      <c r="E57" s="2">
        <f t="shared" si="46"/>
        <v>40</v>
      </c>
      <c r="F57" s="2">
        <f t="shared" si="46"/>
        <v>38</v>
      </c>
      <c r="G57" s="2">
        <f t="shared" si="46"/>
        <v>38</v>
      </c>
      <c r="H57" s="2">
        <f t="shared" si="46"/>
        <v>36</v>
      </c>
      <c r="I57" s="2">
        <f t="shared" si="46"/>
        <v>34</v>
      </c>
      <c r="J57" s="2">
        <f t="shared" si="46"/>
        <v>34</v>
      </c>
      <c r="K57" s="2">
        <f t="shared" si="46"/>
        <v>34</v>
      </c>
      <c r="L57" s="2">
        <f t="shared" si="46"/>
        <v>33</v>
      </c>
      <c r="M57" s="2">
        <f t="shared" si="46"/>
        <v>30</v>
      </c>
      <c r="N57" s="2">
        <f t="shared" si="46"/>
        <v>30</v>
      </c>
      <c r="O57" s="8">
        <f>SUM(C57:N57)</f>
        <v>427</v>
      </c>
    </row>
    <row r="58" spans="1:15" ht="15" customHeight="1">
      <c r="A58" s="24" t="s">
        <v>5</v>
      </c>
      <c r="B58" s="25" t="s">
        <v>7</v>
      </c>
      <c r="C58" s="3">
        <f aca="true" t="shared" si="47" ref="C58:N58">SUM(C166+C274+C382)</f>
        <v>8202165</v>
      </c>
      <c r="D58" s="3">
        <f t="shared" si="47"/>
        <v>6902780</v>
      </c>
      <c r="E58" s="3">
        <f t="shared" si="47"/>
        <v>8091565</v>
      </c>
      <c r="F58" s="3">
        <f t="shared" si="47"/>
        <v>6909255</v>
      </c>
      <c r="G58" s="3">
        <f t="shared" si="47"/>
        <v>6461795</v>
      </c>
      <c r="H58" s="3">
        <f t="shared" si="47"/>
        <v>7183805</v>
      </c>
      <c r="I58" s="3">
        <f t="shared" si="47"/>
        <v>6217270</v>
      </c>
      <c r="J58" s="3">
        <f t="shared" si="47"/>
        <v>6430840</v>
      </c>
      <c r="K58" s="3">
        <f t="shared" si="47"/>
        <v>6309220</v>
      </c>
      <c r="L58" s="3">
        <f t="shared" si="47"/>
        <v>6553900</v>
      </c>
      <c r="M58" s="3">
        <f t="shared" si="47"/>
        <v>7300130</v>
      </c>
      <c r="N58" s="3">
        <f t="shared" si="47"/>
        <v>6896495</v>
      </c>
      <c r="O58" s="10">
        <f>SUM(C58:N58)</f>
        <v>83459220</v>
      </c>
    </row>
    <row r="59" spans="1:15" ht="15" customHeight="1">
      <c r="A59" s="24" t="s">
        <v>5</v>
      </c>
      <c r="B59" s="25" t="s">
        <v>0</v>
      </c>
      <c r="C59" s="3">
        <f aca="true" t="shared" si="48" ref="C59:N59">SUM(C167+C275+C383)</f>
        <v>536498.1200000001</v>
      </c>
      <c r="D59" s="3">
        <f t="shared" si="48"/>
        <v>341432.73</v>
      </c>
      <c r="E59" s="3">
        <f t="shared" si="48"/>
        <v>531997.5800000001</v>
      </c>
      <c r="F59" s="3">
        <f t="shared" si="48"/>
        <v>443220.97000000003</v>
      </c>
      <c r="G59" s="3">
        <f t="shared" si="48"/>
        <v>216428.29</v>
      </c>
      <c r="H59" s="3">
        <f t="shared" si="48"/>
        <v>356200.45999999996</v>
      </c>
      <c r="I59" s="3">
        <f t="shared" si="48"/>
        <v>431284.67</v>
      </c>
      <c r="J59" s="3">
        <f t="shared" si="48"/>
        <v>472832.76</v>
      </c>
      <c r="K59" s="3">
        <f t="shared" si="48"/>
        <v>298777.94</v>
      </c>
      <c r="L59" s="3">
        <f t="shared" si="48"/>
        <v>453019.31999999995</v>
      </c>
      <c r="M59" s="3">
        <f t="shared" si="48"/>
        <v>409263.7</v>
      </c>
      <c r="N59" s="3">
        <f t="shared" si="48"/>
        <v>238437.71000000002</v>
      </c>
      <c r="O59" s="10">
        <f>SUM(C59:N59)</f>
        <v>4729394.25</v>
      </c>
    </row>
    <row r="60" spans="1:15" ht="15" customHeight="1">
      <c r="A60" s="24" t="s">
        <v>5</v>
      </c>
      <c r="B60" s="25" t="s">
        <v>8</v>
      </c>
      <c r="C60" s="10">
        <f>SUM(C59/C57/C107)</f>
        <v>432.6597741935485</v>
      </c>
      <c r="D60" s="10">
        <f>SUM(D59/D57/D107)</f>
        <v>275.3489758064516</v>
      </c>
      <c r="E60" s="10">
        <f>SUM(E59/E57/E107)</f>
        <v>443.33131666666674</v>
      </c>
      <c r="F60" s="10">
        <f>SUM(F59/F57/F107)</f>
        <v>376.248701188455</v>
      </c>
      <c r="G60" s="10">
        <f aca="true" t="shared" si="49" ref="G60:N60">SUM(G59/G57/G107)</f>
        <v>190.18303163444642</v>
      </c>
      <c r="H60" s="10">
        <f t="shared" si="49"/>
        <v>319.73355215914603</v>
      </c>
      <c r="I60" s="10">
        <f t="shared" si="49"/>
        <v>409.5361452346444</v>
      </c>
      <c r="J60" s="10">
        <f t="shared" si="49"/>
        <v>496.6730672268908</v>
      </c>
      <c r="K60" s="10">
        <f t="shared" si="49"/>
        <v>284.2138980872069</v>
      </c>
      <c r="L60" s="10">
        <f t="shared" si="49"/>
        <v>457.5952727272727</v>
      </c>
      <c r="M60" s="10">
        <f t="shared" si="49"/>
        <v>440.0684946236559</v>
      </c>
      <c r="N60" s="10">
        <f t="shared" si="49"/>
        <v>264.9307888888889</v>
      </c>
      <c r="O60" s="10">
        <f>SUM(O59/O57/O107)</f>
        <v>366.4650304220955</v>
      </c>
    </row>
    <row r="61" spans="1:15" ht="15" customHeight="1">
      <c r="A61" s="24" t="s">
        <v>5</v>
      </c>
      <c r="B61" s="25" t="s">
        <v>9</v>
      </c>
      <c r="C61" s="14">
        <f>SUM(C59/C58)</f>
        <v>0.06540933034144035</v>
      </c>
      <c r="D61" s="14">
        <f aca="true" t="shared" si="50" ref="D61:N61">SUM(D59/D58)</f>
        <v>0.04946307574629352</v>
      </c>
      <c r="E61" s="14">
        <f>SUM(E59/E58)</f>
        <v>0.06574717993367168</v>
      </c>
      <c r="F61" s="14">
        <f t="shared" si="50"/>
        <v>0.06414888001673119</v>
      </c>
      <c r="G61" s="14">
        <f t="shared" si="50"/>
        <v>0.033493524632087525</v>
      </c>
      <c r="H61" s="14">
        <f t="shared" si="50"/>
        <v>0.04958381526224612</v>
      </c>
      <c r="I61" s="14">
        <f t="shared" si="50"/>
        <v>0.06936881782518693</v>
      </c>
      <c r="J61" s="14">
        <f t="shared" si="50"/>
        <v>0.07352581622307505</v>
      </c>
      <c r="K61" s="14">
        <f t="shared" si="50"/>
        <v>0.04735576505495132</v>
      </c>
      <c r="L61" s="14">
        <f t="shared" si="50"/>
        <v>0.06912209829261966</v>
      </c>
      <c r="M61" s="14">
        <f t="shared" si="50"/>
        <v>0.05606252217426265</v>
      </c>
      <c r="N61" s="14">
        <f t="shared" si="50"/>
        <v>0.034573752319112826</v>
      </c>
      <c r="O61" s="14">
        <f>SUM(O59/O58)</f>
        <v>0.05666712737070871</v>
      </c>
    </row>
    <row r="62" spans="2:15" ht="15" customHeight="1">
      <c r="B62" s="26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</row>
    <row r="63" spans="1:15" ht="15" customHeight="1">
      <c r="A63" s="24" t="s">
        <v>5</v>
      </c>
      <c r="B63" s="7" t="s">
        <v>39</v>
      </c>
      <c r="C63" s="2">
        <f aca="true" t="shared" si="51" ref="C63:N63">SUM(C171+C279+C387)</f>
        <v>2250</v>
      </c>
      <c r="D63" s="2">
        <f t="shared" si="51"/>
        <v>2232</v>
      </c>
      <c r="E63" s="2">
        <f t="shared" si="51"/>
        <v>2251</v>
      </c>
      <c r="F63" s="2">
        <f t="shared" si="51"/>
        <v>2211</v>
      </c>
      <c r="G63" s="2">
        <f t="shared" si="51"/>
        <v>2066</v>
      </c>
      <c r="H63" s="2">
        <f t="shared" si="51"/>
        <v>2040</v>
      </c>
      <c r="I63" s="2">
        <f t="shared" si="51"/>
        <v>2036</v>
      </c>
      <c r="J63" s="2">
        <f t="shared" si="51"/>
        <v>2104</v>
      </c>
      <c r="K63" s="2">
        <f t="shared" si="51"/>
        <v>2033</v>
      </c>
      <c r="L63" s="2">
        <f t="shared" si="51"/>
        <v>2024</v>
      </c>
      <c r="M63" s="2">
        <f t="shared" si="51"/>
        <v>2048</v>
      </c>
      <c r="N63" s="2">
        <f t="shared" si="51"/>
        <v>2086</v>
      </c>
      <c r="O63" s="8">
        <f>SUM(C63:N63)</f>
        <v>25381</v>
      </c>
    </row>
    <row r="64" spans="1:15" ht="15" customHeight="1">
      <c r="A64" s="24" t="s">
        <v>5</v>
      </c>
      <c r="B64" s="25" t="s">
        <v>7</v>
      </c>
      <c r="C64" s="3">
        <f aca="true" t="shared" si="52" ref="C64:N64">SUM(C172+C280+C388)</f>
        <v>212741566.63</v>
      </c>
      <c r="D64" s="3">
        <f t="shared" si="52"/>
        <v>214967696.95999998</v>
      </c>
      <c r="E64" s="3">
        <f t="shared" si="52"/>
        <v>198378829.07000002</v>
      </c>
      <c r="F64" s="3">
        <f t="shared" si="52"/>
        <v>198282469.18</v>
      </c>
      <c r="G64" s="3">
        <f t="shared" si="52"/>
        <v>165382442.57999998</v>
      </c>
      <c r="H64" s="3">
        <f t="shared" si="52"/>
        <v>156177150.72</v>
      </c>
      <c r="I64" s="3">
        <f t="shared" si="52"/>
        <v>162298130.76000002</v>
      </c>
      <c r="J64" s="3">
        <f t="shared" si="52"/>
        <v>174508806.19</v>
      </c>
      <c r="K64" s="3">
        <f t="shared" si="52"/>
        <v>203988604.89000002</v>
      </c>
      <c r="L64" s="3">
        <f t="shared" si="52"/>
        <v>200682960.56</v>
      </c>
      <c r="M64" s="3">
        <f t="shared" si="52"/>
        <v>204619993.76000002</v>
      </c>
      <c r="N64" s="3">
        <f t="shared" si="52"/>
        <v>192280792.03</v>
      </c>
      <c r="O64" s="10">
        <f>SUM(C64:N64)</f>
        <v>2284309443.33</v>
      </c>
    </row>
    <row r="65" spans="1:15" ht="15" customHeight="1">
      <c r="A65" s="24" t="s">
        <v>5</v>
      </c>
      <c r="B65" s="25" t="s">
        <v>0</v>
      </c>
      <c r="C65" s="3">
        <f aca="true" t="shared" si="53" ref="C65:N65">SUM(C173+C281+C389)</f>
        <v>10017376.670000002</v>
      </c>
      <c r="D65" s="3">
        <f t="shared" si="53"/>
        <v>9631132.260000002</v>
      </c>
      <c r="E65" s="3">
        <f t="shared" si="53"/>
        <v>9494529.940000001</v>
      </c>
      <c r="F65" s="3">
        <f t="shared" si="53"/>
        <v>9075788.76</v>
      </c>
      <c r="G65" s="3">
        <f t="shared" si="53"/>
        <v>7698220.220000001</v>
      </c>
      <c r="H65" s="3">
        <f t="shared" si="53"/>
        <v>7293438.149999999</v>
      </c>
      <c r="I65" s="3">
        <f t="shared" si="53"/>
        <v>7615106.11</v>
      </c>
      <c r="J65" s="3">
        <f t="shared" si="53"/>
        <v>8013575.170000001</v>
      </c>
      <c r="K65" s="3">
        <f t="shared" si="53"/>
        <v>8888058.16</v>
      </c>
      <c r="L65" s="3">
        <f t="shared" si="53"/>
        <v>8429802.89</v>
      </c>
      <c r="M65" s="3">
        <f t="shared" si="53"/>
        <v>9549386.739999998</v>
      </c>
      <c r="N65" s="3">
        <f t="shared" si="53"/>
        <v>8456896.11</v>
      </c>
      <c r="O65" s="10">
        <f>SUM(C65:N65)</f>
        <v>104163311.17999999</v>
      </c>
    </row>
    <row r="66" spans="1:15" ht="15" customHeight="1">
      <c r="A66" s="24" t="s">
        <v>5</v>
      </c>
      <c r="B66" s="25" t="s">
        <v>8</v>
      </c>
      <c r="C66" s="10">
        <f aca="true" t="shared" si="54" ref="C66:O66">SUM(C65/C63/C107)</f>
        <v>143.61830351254483</v>
      </c>
      <c r="D66" s="10">
        <f t="shared" si="54"/>
        <v>139.19430367672564</v>
      </c>
      <c r="E66" s="10">
        <f t="shared" si="54"/>
        <v>140.597215163631</v>
      </c>
      <c r="F66" s="10">
        <f t="shared" si="54"/>
        <v>132.41401146758872</v>
      </c>
      <c r="G66" s="10">
        <f t="shared" si="54"/>
        <v>124.4231946639627</v>
      </c>
      <c r="H66" s="10">
        <f t="shared" si="54"/>
        <v>115.5309579373234</v>
      </c>
      <c r="I66" s="10">
        <f t="shared" si="54"/>
        <v>120.75505479950526</v>
      </c>
      <c r="J66" s="10">
        <f t="shared" si="54"/>
        <v>136.02619449348182</v>
      </c>
      <c r="K66" s="10">
        <f t="shared" si="54"/>
        <v>141.39863232193287</v>
      </c>
      <c r="L66" s="10">
        <f t="shared" si="54"/>
        <v>138.83074588274044</v>
      </c>
      <c r="M66" s="10">
        <f t="shared" si="54"/>
        <v>150.41246755292337</v>
      </c>
      <c r="N66" s="10">
        <f t="shared" si="54"/>
        <v>135.137361936721</v>
      </c>
      <c r="O66" s="10">
        <f t="shared" si="54"/>
        <v>135.7878596004149</v>
      </c>
    </row>
    <row r="67" spans="1:15" ht="15" customHeight="1">
      <c r="A67" s="24" t="s">
        <v>5</v>
      </c>
      <c r="B67" s="25" t="s">
        <v>9</v>
      </c>
      <c r="C67" s="14">
        <f>SUM(C65/C64)</f>
        <v>0.047087068261663305</v>
      </c>
      <c r="D67" s="14">
        <f aca="true" t="shared" si="55" ref="D67:N67">SUM(D65/D64)</f>
        <v>0.04480269545703935</v>
      </c>
      <c r="E67" s="14">
        <f>SUM(E65/E64)</f>
        <v>0.04786060077333029</v>
      </c>
      <c r="F67" s="14">
        <f t="shared" si="55"/>
        <v>0.04577201805854574</v>
      </c>
      <c r="G67" s="14">
        <f t="shared" si="55"/>
        <v>0.046547989616710146</v>
      </c>
      <c r="H67" s="14">
        <f t="shared" si="55"/>
        <v>0.046699777248951975</v>
      </c>
      <c r="I67" s="14">
        <f t="shared" si="55"/>
        <v>0.04692047945555771</v>
      </c>
      <c r="J67" s="14">
        <f t="shared" si="55"/>
        <v>0.04592074947366873</v>
      </c>
      <c r="K67" s="14">
        <f t="shared" si="55"/>
        <v>0.043571346373945</v>
      </c>
      <c r="L67" s="14">
        <f t="shared" si="55"/>
        <v>0.04200557369931597</v>
      </c>
      <c r="M67" s="14">
        <f t="shared" si="55"/>
        <v>0.04666888393712165</v>
      </c>
      <c r="N67" s="14">
        <f t="shared" si="55"/>
        <v>0.04398201203935409</v>
      </c>
      <c r="O67" s="14">
        <f>SUM(O65/O64)</f>
        <v>0.045599474924095114</v>
      </c>
    </row>
    <row r="68" spans="2:15" ht="15" customHeight="1">
      <c r="B68" s="26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</row>
    <row r="69" spans="1:15" ht="15" customHeight="1">
      <c r="A69" s="24" t="s">
        <v>5</v>
      </c>
      <c r="B69" s="7" t="s">
        <v>16</v>
      </c>
      <c r="C69" s="2">
        <f aca="true" t="shared" si="56" ref="C69:N69">SUM(C177+C285+C393)</f>
        <v>307</v>
      </c>
      <c r="D69" s="2">
        <f t="shared" si="56"/>
        <v>306</v>
      </c>
      <c r="E69" s="2">
        <f t="shared" si="56"/>
        <v>305</v>
      </c>
      <c r="F69" s="2">
        <f t="shared" si="56"/>
        <v>298</v>
      </c>
      <c r="G69" s="2">
        <f t="shared" si="56"/>
        <v>294</v>
      </c>
      <c r="H69" s="2">
        <f t="shared" si="56"/>
        <v>298</v>
      </c>
      <c r="I69" s="2">
        <f t="shared" si="56"/>
        <v>305</v>
      </c>
      <c r="J69" s="2">
        <f t="shared" si="56"/>
        <v>297</v>
      </c>
      <c r="K69" s="2">
        <f t="shared" si="56"/>
        <v>298</v>
      </c>
      <c r="L69" s="2">
        <f t="shared" si="56"/>
        <v>309</v>
      </c>
      <c r="M69" s="2">
        <f t="shared" si="56"/>
        <v>311</v>
      </c>
      <c r="N69" s="2">
        <f t="shared" si="56"/>
        <v>312</v>
      </c>
      <c r="O69" s="8">
        <f>SUM(C69:N69)</f>
        <v>3640</v>
      </c>
    </row>
    <row r="70" spans="1:15" ht="15" customHeight="1">
      <c r="A70" s="24" t="s">
        <v>5</v>
      </c>
      <c r="B70" s="25" t="s">
        <v>0</v>
      </c>
      <c r="C70" s="3">
        <f aca="true" t="shared" si="57" ref="C70:N70">SUM(C178+C286+C394)</f>
        <v>6568928.04</v>
      </c>
      <c r="D70" s="3">
        <f t="shared" si="57"/>
        <v>6690067.77</v>
      </c>
      <c r="E70" s="3">
        <f t="shared" si="57"/>
        <v>5979594.38</v>
      </c>
      <c r="F70" s="3">
        <f t="shared" si="57"/>
        <v>6552934.069999999</v>
      </c>
      <c r="G70" s="3">
        <f t="shared" si="57"/>
        <v>6082618.58</v>
      </c>
      <c r="H70" s="3">
        <f t="shared" si="57"/>
        <v>6071784.01</v>
      </c>
      <c r="I70" s="3">
        <f t="shared" si="57"/>
        <v>6176691.53</v>
      </c>
      <c r="J70" s="3">
        <f t="shared" si="57"/>
        <v>5611981.6</v>
      </c>
      <c r="K70" s="3">
        <f t="shared" si="57"/>
        <v>6490843.53</v>
      </c>
      <c r="L70" s="3">
        <f t="shared" si="57"/>
        <v>6708611.87</v>
      </c>
      <c r="M70" s="3">
        <f t="shared" si="57"/>
        <v>6769247.5</v>
      </c>
      <c r="N70" s="3">
        <f t="shared" si="57"/>
        <v>5905890.609999999</v>
      </c>
      <c r="O70" s="10">
        <f>SUM(C70:N70)</f>
        <v>75609193.49</v>
      </c>
    </row>
    <row r="71" spans="1:15" ht="15" customHeight="1">
      <c r="A71" s="24" t="s">
        <v>5</v>
      </c>
      <c r="B71" s="25" t="s">
        <v>8</v>
      </c>
      <c r="C71" s="5">
        <f aca="true" t="shared" si="58" ref="C71:O71">SUM(C70/C69/C107)</f>
        <v>690.2309593359251</v>
      </c>
      <c r="D71" s="5">
        <f t="shared" si="58"/>
        <v>705.2569860847565</v>
      </c>
      <c r="E71" s="5">
        <f t="shared" si="58"/>
        <v>653.5075825136612</v>
      </c>
      <c r="F71" s="5">
        <f t="shared" si="58"/>
        <v>709.3455369127516</v>
      </c>
      <c r="G71" s="5">
        <f t="shared" si="58"/>
        <v>690.8513146348171</v>
      </c>
      <c r="H71" s="5">
        <f t="shared" si="58"/>
        <v>658.4098015005421</v>
      </c>
      <c r="I71" s="5">
        <f t="shared" si="58"/>
        <v>653.827536359458</v>
      </c>
      <c r="J71" s="5">
        <f t="shared" si="58"/>
        <v>674.8414622414622</v>
      </c>
      <c r="K71" s="5">
        <f t="shared" si="58"/>
        <v>704.4668730053504</v>
      </c>
      <c r="L71" s="5">
        <f t="shared" si="58"/>
        <v>723.690600862999</v>
      </c>
      <c r="M71" s="5">
        <f t="shared" si="58"/>
        <v>702.1312623171871</v>
      </c>
      <c r="N71" s="5">
        <f t="shared" si="58"/>
        <v>630.971219017094</v>
      </c>
      <c r="O71" s="5">
        <f t="shared" si="58"/>
        <v>687.2711548559718</v>
      </c>
    </row>
    <row r="72" spans="1:15" ht="15">
      <c r="A72" s="24"/>
      <c r="B72" s="2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</row>
    <row r="73" spans="1:15" ht="15">
      <c r="A73" s="24" t="s">
        <v>5</v>
      </c>
      <c r="B73" s="7" t="s">
        <v>17</v>
      </c>
      <c r="C73" s="2">
        <f aca="true" t="shared" si="59" ref="C73:N73">SUM(C181+C289+C397)</f>
        <v>131</v>
      </c>
      <c r="D73" s="2">
        <f t="shared" si="59"/>
        <v>129</v>
      </c>
      <c r="E73" s="2">
        <f t="shared" si="59"/>
        <v>129</v>
      </c>
      <c r="F73" s="2">
        <f t="shared" si="59"/>
        <v>125</v>
      </c>
      <c r="G73" s="2">
        <f t="shared" si="59"/>
        <v>125</v>
      </c>
      <c r="H73" s="2">
        <f t="shared" si="59"/>
        <v>132</v>
      </c>
      <c r="I73" s="2">
        <f t="shared" si="59"/>
        <v>132</v>
      </c>
      <c r="J73" s="2">
        <f t="shared" si="59"/>
        <v>130</v>
      </c>
      <c r="K73" s="2">
        <f t="shared" si="59"/>
        <v>126</v>
      </c>
      <c r="L73" s="2">
        <f t="shared" si="59"/>
        <v>132</v>
      </c>
      <c r="M73" s="2">
        <f t="shared" si="59"/>
        <v>135</v>
      </c>
      <c r="N73" s="2">
        <f t="shared" si="59"/>
        <v>135</v>
      </c>
      <c r="O73" s="8">
        <f>SUM(C73:N73)</f>
        <v>1561</v>
      </c>
    </row>
    <row r="74" spans="1:15" ht="15">
      <c r="A74" s="24" t="s">
        <v>5</v>
      </c>
      <c r="B74" s="7" t="s">
        <v>18</v>
      </c>
      <c r="C74" s="3">
        <f aca="true" t="shared" si="60" ref="C74:N74">SUM(C182+C290+C398)</f>
        <v>15755151.48</v>
      </c>
      <c r="D74" s="3">
        <f t="shared" si="60"/>
        <v>14993534.700000001</v>
      </c>
      <c r="E74" s="3">
        <f t="shared" si="60"/>
        <v>14569138.53</v>
      </c>
      <c r="F74" s="3">
        <f t="shared" si="60"/>
        <v>14811966.02</v>
      </c>
      <c r="G74" s="3">
        <f t="shared" si="60"/>
        <v>13630641.35</v>
      </c>
      <c r="H74" s="3">
        <f t="shared" si="60"/>
        <v>13934014.27</v>
      </c>
      <c r="I74" s="3">
        <f t="shared" si="60"/>
        <v>14038611.83</v>
      </c>
      <c r="J74" s="3">
        <f t="shared" si="60"/>
        <v>13640370.620000001</v>
      </c>
      <c r="K74" s="3">
        <f t="shared" si="60"/>
        <v>16223424.85</v>
      </c>
      <c r="L74" s="3">
        <f t="shared" si="60"/>
        <v>15292504.61</v>
      </c>
      <c r="M74" s="3">
        <f t="shared" si="60"/>
        <v>15310844.129999999</v>
      </c>
      <c r="N74" s="3">
        <f t="shared" si="60"/>
        <v>13726528.95</v>
      </c>
      <c r="O74" s="10">
        <f>SUM(C74:N74)</f>
        <v>175926731.33999997</v>
      </c>
    </row>
    <row r="75" spans="1:15" ht="15">
      <c r="A75" s="24" t="s">
        <v>5</v>
      </c>
      <c r="B75" s="25" t="s">
        <v>0</v>
      </c>
      <c r="C75" s="3">
        <f aca="true" t="shared" si="61" ref="C75:N75">SUM(C183+C291+C399)</f>
        <v>2305673.73</v>
      </c>
      <c r="D75" s="3">
        <f t="shared" si="61"/>
        <v>2464883.2</v>
      </c>
      <c r="E75" s="3">
        <f t="shared" si="61"/>
        <v>2024241.78</v>
      </c>
      <c r="F75" s="3">
        <f t="shared" si="61"/>
        <v>2227486.02</v>
      </c>
      <c r="G75" s="3">
        <f t="shared" si="61"/>
        <v>2088652.85</v>
      </c>
      <c r="H75" s="3">
        <f t="shared" si="61"/>
        <v>2243202.52</v>
      </c>
      <c r="I75" s="3">
        <f t="shared" si="61"/>
        <v>2399350.08</v>
      </c>
      <c r="J75" s="3">
        <f t="shared" si="61"/>
        <v>2136561.87</v>
      </c>
      <c r="K75" s="3">
        <f t="shared" si="61"/>
        <v>2524506.6</v>
      </c>
      <c r="L75" s="3">
        <f t="shared" si="61"/>
        <v>2250607.61</v>
      </c>
      <c r="M75" s="3">
        <f t="shared" si="61"/>
        <v>2556943.88</v>
      </c>
      <c r="N75" s="3">
        <f t="shared" si="61"/>
        <v>2289675.2</v>
      </c>
      <c r="O75" s="10">
        <f>SUM(C75:N75)</f>
        <v>27511785.34</v>
      </c>
    </row>
    <row r="76" spans="1:15" ht="15">
      <c r="A76" s="24" t="s">
        <v>5</v>
      </c>
      <c r="B76" s="25" t="s">
        <v>8</v>
      </c>
      <c r="C76" s="10">
        <f aca="true" t="shared" si="62" ref="C76:O76">SUM(C75/C73/C107)</f>
        <v>567.760091110564</v>
      </c>
      <c r="D76" s="10">
        <f t="shared" si="62"/>
        <v>616.3748937234309</v>
      </c>
      <c r="E76" s="10">
        <f t="shared" si="62"/>
        <v>523.0598914728682</v>
      </c>
      <c r="F76" s="10">
        <f t="shared" si="62"/>
        <v>574.8351019354839</v>
      </c>
      <c r="G76" s="10">
        <f t="shared" si="62"/>
        <v>557.952958172232</v>
      </c>
      <c r="H76" s="10">
        <f t="shared" si="62"/>
        <v>549.1497501654095</v>
      </c>
      <c r="I76" s="10">
        <f t="shared" si="62"/>
        <v>586.84961149301</v>
      </c>
      <c r="J76" s="10">
        <f t="shared" si="62"/>
        <v>586.9675467032968</v>
      </c>
      <c r="K76" s="10">
        <f t="shared" si="62"/>
        <v>648.0099358974359</v>
      </c>
      <c r="L76" s="10">
        <f t="shared" si="62"/>
        <v>568.335255050505</v>
      </c>
      <c r="M76" s="10">
        <f t="shared" si="62"/>
        <v>610.9782270011948</v>
      </c>
      <c r="N76" s="10">
        <f t="shared" si="62"/>
        <v>565.3519012345679</v>
      </c>
      <c r="O76" s="10">
        <f t="shared" si="62"/>
        <v>583.1372252632204</v>
      </c>
    </row>
    <row r="77" spans="1:15" ht="15">
      <c r="A77" s="24" t="s">
        <v>5</v>
      </c>
      <c r="B77" s="25" t="s">
        <v>9</v>
      </c>
      <c r="C77" s="14">
        <f>SUM(C75/C74)</f>
        <v>0.1463441169021372</v>
      </c>
      <c r="D77" s="14">
        <f aca="true" t="shared" si="63" ref="D77:N77">SUM(D75/D74)</f>
        <v>0.16439640480506576</v>
      </c>
      <c r="E77" s="14">
        <f>SUM(E75/E74)</f>
        <v>0.1389403893601388</v>
      </c>
      <c r="F77" s="14">
        <f t="shared" si="63"/>
        <v>0.1503842242813895</v>
      </c>
      <c r="G77" s="14">
        <f t="shared" si="63"/>
        <v>0.1532321771491699</v>
      </c>
      <c r="H77" s="14">
        <f t="shared" si="63"/>
        <v>0.1609875285422684</v>
      </c>
      <c r="I77" s="14">
        <f t="shared" si="63"/>
        <v>0.17091077871906657</v>
      </c>
      <c r="J77" s="14">
        <f t="shared" si="63"/>
        <v>0.15663517726324067</v>
      </c>
      <c r="K77" s="14">
        <f t="shared" si="63"/>
        <v>0.1556087338734768</v>
      </c>
      <c r="L77" s="14">
        <f t="shared" si="63"/>
        <v>0.14717063472573966</v>
      </c>
      <c r="M77" s="14">
        <f t="shared" si="63"/>
        <v>0.16700214947586955</v>
      </c>
      <c r="N77" s="14">
        <f t="shared" si="63"/>
        <v>0.16680656911447378</v>
      </c>
      <c r="O77" s="14">
        <f>SUM(O75/O74)</f>
        <v>0.15638206388789264</v>
      </c>
    </row>
    <row r="78" spans="2:15" ht="15">
      <c r="B78" s="2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6"/>
    </row>
    <row r="79" spans="1:15" ht="15">
      <c r="A79" s="24" t="s">
        <v>5</v>
      </c>
      <c r="B79" s="7" t="s">
        <v>42</v>
      </c>
      <c r="C79" s="2">
        <f aca="true" t="shared" si="64" ref="C79:N79">SUM(C187+C295+C403)</f>
        <v>28</v>
      </c>
      <c r="D79" s="2">
        <f t="shared" si="64"/>
        <v>28</v>
      </c>
      <c r="E79" s="2">
        <f t="shared" si="64"/>
        <v>28</v>
      </c>
      <c r="F79" s="2">
        <f t="shared" si="64"/>
        <v>28</v>
      </c>
      <c r="G79" s="2">
        <f t="shared" si="64"/>
        <v>28</v>
      </c>
      <c r="H79" s="2">
        <f t="shared" si="64"/>
        <v>29</v>
      </c>
      <c r="I79" s="2">
        <f t="shared" si="64"/>
        <v>29</v>
      </c>
      <c r="J79" s="2">
        <f t="shared" si="64"/>
        <v>27</v>
      </c>
      <c r="K79" s="2">
        <f t="shared" si="64"/>
        <v>27</v>
      </c>
      <c r="L79" s="2">
        <f t="shared" si="64"/>
        <v>27</v>
      </c>
      <c r="M79" s="2">
        <f t="shared" si="64"/>
        <v>26</v>
      </c>
      <c r="N79" s="2">
        <f t="shared" si="64"/>
        <v>26</v>
      </c>
      <c r="O79" s="8">
        <f>SUM(C79:N79)</f>
        <v>331</v>
      </c>
    </row>
    <row r="80" spans="1:15" ht="15">
      <c r="A80" s="24" t="s">
        <v>5</v>
      </c>
      <c r="B80" s="7" t="s">
        <v>43</v>
      </c>
      <c r="C80" s="3">
        <f aca="true" t="shared" si="65" ref="C80:N80">SUM(C188+C296+C404)</f>
        <v>6660302.25</v>
      </c>
      <c r="D80" s="3">
        <f t="shared" si="65"/>
        <v>6007599.41</v>
      </c>
      <c r="E80" s="3">
        <f t="shared" si="65"/>
        <v>5866943.25</v>
      </c>
      <c r="F80" s="3">
        <f t="shared" si="65"/>
        <v>6075326.61</v>
      </c>
      <c r="G80" s="3">
        <f t="shared" si="65"/>
        <v>5428179.5</v>
      </c>
      <c r="H80" s="3">
        <f t="shared" si="65"/>
        <v>5363734.25</v>
      </c>
      <c r="I80" s="3">
        <f t="shared" si="65"/>
        <v>5790262</v>
      </c>
      <c r="J80" s="3">
        <f t="shared" si="65"/>
        <v>5702718.72</v>
      </c>
      <c r="K80" s="3">
        <f t="shared" si="65"/>
        <v>6785418.06</v>
      </c>
      <c r="L80" s="3">
        <f t="shared" si="65"/>
        <v>6327208.91</v>
      </c>
      <c r="M80" s="3">
        <f t="shared" si="65"/>
        <v>6095284.22</v>
      </c>
      <c r="N80" s="3">
        <f t="shared" si="65"/>
        <v>5310697.75</v>
      </c>
      <c r="O80" s="10">
        <f>SUM(C80:N80)</f>
        <v>71413674.92999999</v>
      </c>
    </row>
    <row r="81" spans="1:15" ht="15">
      <c r="A81" s="24" t="s">
        <v>5</v>
      </c>
      <c r="B81" s="25" t="s">
        <v>0</v>
      </c>
      <c r="C81" s="3">
        <f aca="true" t="shared" si="66" ref="C81:N81">SUM(C189+C297+C405)</f>
        <v>1405420.25</v>
      </c>
      <c r="D81" s="3">
        <f t="shared" si="66"/>
        <v>1325443.6600000001</v>
      </c>
      <c r="E81" s="3">
        <f t="shared" si="66"/>
        <v>1036777.5</v>
      </c>
      <c r="F81" s="3">
        <f t="shared" si="66"/>
        <v>1272612.1099999999</v>
      </c>
      <c r="G81" s="3">
        <f t="shared" si="66"/>
        <v>1121917.5</v>
      </c>
      <c r="H81" s="3">
        <f t="shared" si="66"/>
        <v>1189295.5</v>
      </c>
      <c r="I81" s="3">
        <f t="shared" si="66"/>
        <v>1150080.5</v>
      </c>
      <c r="J81" s="3">
        <f t="shared" si="66"/>
        <v>998700.22</v>
      </c>
      <c r="K81" s="3">
        <f t="shared" si="66"/>
        <v>1215089.56</v>
      </c>
      <c r="L81" s="3">
        <f t="shared" si="66"/>
        <v>1374387.91</v>
      </c>
      <c r="M81" s="3">
        <f t="shared" si="66"/>
        <v>1253545.22</v>
      </c>
      <c r="N81" s="3">
        <f t="shared" si="66"/>
        <v>1064257</v>
      </c>
      <c r="O81" s="10">
        <f>SUM(C81:N81)</f>
        <v>14407526.930000002</v>
      </c>
    </row>
    <row r="82" spans="1:15" ht="15">
      <c r="A82" s="24" t="s">
        <v>5</v>
      </c>
      <c r="B82" s="25" t="s">
        <v>8</v>
      </c>
      <c r="C82" s="10">
        <f aca="true" t="shared" si="67" ref="C82:N82">C81/C79/C107</f>
        <v>1619.1477534562212</v>
      </c>
      <c r="D82" s="10">
        <f t="shared" si="67"/>
        <v>1527.0088248847926</v>
      </c>
      <c r="E82" s="10">
        <f t="shared" si="67"/>
        <v>1234.2589285714284</v>
      </c>
      <c r="F82" s="10">
        <f t="shared" si="67"/>
        <v>1466.1429838709676</v>
      </c>
      <c r="G82" s="10">
        <f t="shared" si="67"/>
        <v>1337.9633755962843</v>
      </c>
      <c r="H82" s="10">
        <f t="shared" si="67"/>
        <v>1325.2201023942177</v>
      </c>
      <c r="I82" s="10">
        <f t="shared" si="67"/>
        <v>1280.3755603082063</v>
      </c>
      <c r="J82" s="10">
        <f t="shared" si="67"/>
        <v>1321.032037037037</v>
      </c>
      <c r="K82" s="10">
        <f t="shared" si="67"/>
        <v>1455.5268622118624</v>
      </c>
      <c r="L82" s="10">
        <f t="shared" si="67"/>
        <v>1696.775197530864</v>
      </c>
      <c r="M82" s="10">
        <f t="shared" si="67"/>
        <v>1555.267022332506</v>
      </c>
      <c r="N82" s="10">
        <f t="shared" si="67"/>
        <v>1364.4320512820514</v>
      </c>
      <c r="O82" s="10">
        <f>SUM(O81/O79/O107)</f>
        <v>1440.1785593165225</v>
      </c>
    </row>
    <row r="83" spans="1:15" ht="15">
      <c r="A83" s="24" t="s">
        <v>5</v>
      </c>
      <c r="B83" s="25" t="s">
        <v>9</v>
      </c>
      <c r="C83" s="4">
        <f>C81/C80</f>
        <v>0.21101448511589696</v>
      </c>
      <c r="D83" s="4">
        <f>D81/D80</f>
        <v>0.22062783643558553</v>
      </c>
      <c r="E83" s="4">
        <f>E81/E80</f>
        <v>0.1767151062863954</v>
      </c>
      <c r="F83" s="4">
        <f>F81/F80</f>
        <v>0.20947221305028732</v>
      </c>
      <c r="G83" s="4">
        <f aca="true" t="shared" si="68" ref="G83:N83">G81/G80</f>
        <v>0.20668393519411066</v>
      </c>
      <c r="H83" s="4">
        <f t="shared" si="68"/>
        <v>0.2217290127675509</v>
      </c>
      <c r="I83" s="4">
        <f t="shared" si="68"/>
        <v>0.19862322292151893</v>
      </c>
      <c r="J83" s="4">
        <f t="shared" si="68"/>
        <v>0.1751270348469861</v>
      </c>
      <c r="K83" s="4">
        <f t="shared" si="68"/>
        <v>0.17907364723228272</v>
      </c>
      <c r="L83" s="4">
        <f t="shared" si="68"/>
        <v>0.21721867090998262</v>
      </c>
      <c r="M83" s="4">
        <f t="shared" si="68"/>
        <v>0.2056582063699074</v>
      </c>
      <c r="N83" s="4">
        <f t="shared" si="68"/>
        <v>0.20039871408611043</v>
      </c>
      <c r="O83" s="14">
        <f>SUM(O81/O80)</f>
        <v>0.2017474516487539</v>
      </c>
    </row>
    <row r="84" spans="2:15" ht="15">
      <c r="B84" s="26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6"/>
    </row>
    <row r="85" spans="1:15" ht="15">
      <c r="A85" s="24" t="s">
        <v>5</v>
      </c>
      <c r="B85" s="25" t="s">
        <v>36</v>
      </c>
      <c r="C85" s="2">
        <f aca="true" t="shared" si="69" ref="C85:N85">SUM(C193+C301+C409)</f>
        <v>42</v>
      </c>
      <c r="D85" s="2">
        <f t="shared" si="69"/>
        <v>44</v>
      </c>
      <c r="E85" s="2">
        <f t="shared" si="69"/>
        <v>44</v>
      </c>
      <c r="F85" s="2">
        <f t="shared" si="69"/>
        <v>41</v>
      </c>
      <c r="G85" s="2">
        <f t="shared" si="69"/>
        <v>37</v>
      </c>
      <c r="H85" s="2">
        <f t="shared" si="69"/>
        <v>36</v>
      </c>
      <c r="I85" s="2">
        <f t="shared" si="69"/>
        <v>35</v>
      </c>
      <c r="J85" s="2">
        <f t="shared" si="69"/>
        <v>34</v>
      </c>
      <c r="K85" s="2">
        <f t="shared" si="69"/>
        <v>40</v>
      </c>
      <c r="L85" s="2">
        <f t="shared" si="69"/>
        <v>36</v>
      </c>
      <c r="M85" s="2">
        <f t="shared" si="69"/>
        <v>36</v>
      </c>
      <c r="N85" s="2">
        <f t="shared" si="69"/>
        <v>39</v>
      </c>
      <c r="O85" s="8">
        <f>SUM(C85:N85)</f>
        <v>464</v>
      </c>
    </row>
    <row r="86" spans="1:15" ht="15">
      <c r="A86" s="24" t="s">
        <v>5</v>
      </c>
      <c r="B86" s="29" t="s">
        <v>37</v>
      </c>
      <c r="C86" s="3">
        <f aca="true" t="shared" si="70" ref="C86:N86">SUM(C194+C302+C410)</f>
        <v>3944919.15</v>
      </c>
      <c r="D86" s="3">
        <f t="shared" si="70"/>
        <v>3759450.4</v>
      </c>
      <c r="E86" s="3">
        <f t="shared" si="70"/>
        <v>3622233.3</v>
      </c>
      <c r="F86" s="3">
        <f t="shared" si="70"/>
        <v>3890992.8</v>
      </c>
      <c r="G86" s="3">
        <f t="shared" si="70"/>
        <v>3193065.75</v>
      </c>
      <c r="H86" s="3">
        <f t="shared" si="70"/>
        <v>2768822.41</v>
      </c>
      <c r="I86" s="3">
        <f t="shared" si="70"/>
        <v>2814932.5</v>
      </c>
      <c r="J86" s="3">
        <f t="shared" si="70"/>
        <v>2649584.97</v>
      </c>
      <c r="K86" s="3">
        <f t="shared" si="70"/>
        <v>3365738.35</v>
      </c>
      <c r="L86" s="3">
        <f t="shared" si="70"/>
        <v>3757543.55</v>
      </c>
      <c r="M86" s="3">
        <f t="shared" si="70"/>
        <v>3562482</v>
      </c>
      <c r="N86" s="3">
        <f t="shared" si="70"/>
        <v>3095325.25</v>
      </c>
      <c r="O86" s="10">
        <f>SUM(C86:N86)</f>
        <v>40425090.43</v>
      </c>
    </row>
    <row r="87" spans="1:15" ht="15">
      <c r="A87" s="24" t="s">
        <v>5</v>
      </c>
      <c r="B87" s="29" t="s">
        <v>0</v>
      </c>
      <c r="C87" s="3">
        <f aca="true" t="shared" si="71" ref="C87:N87">SUM(C195+C303+C411)</f>
        <v>889948.61</v>
      </c>
      <c r="D87" s="3">
        <f t="shared" si="71"/>
        <v>870178.36</v>
      </c>
      <c r="E87" s="3">
        <f t="shared" si="71"/>
        <v>844905.59</v>
      </c>
      <c r="F87" s="3">
        <f t="shared" si="71"/>
        <v>937809.89</v>
      </c>
      <c r="G87" s="3">
        <f t="shared" si="71"/>
        <v>719128.73</v>
      </c>
      <c r="H87" s="3">
        <f t="shared" si="71"/>
        <v>629664.38</v>
      </c>
      <c r="I87" s="3">
        <f t="shared" si="71"/>
        <v>674324.8999999999</v>
      </c>
      <c r="J87" s="3">
        <f t="shared" si="71"/>
        <v>674784.76</v>
      </c>
      <c r="K87" s="3">
        <f t="shared" si="71"/>
        <v>795126.91</v>
      </c>
      <c r="L87" s="3">
        <f t="shared" si="71"/>
        <v>890483.45</v>
      </c>
      <c r="M87" s="3">
        <f t="shared" si="71"/>
        <v>934373.6499999999</v>
      </c>
      <c r="N87" s="3">
        <f t="shared" si="71"/>
        <v>788956.5599999999</v>
      </c>
      <c r="O87" s="10">
        <f>SUM(C87:N87)</f>
        <v>9649685.79</v>
      </c>
    </row>
    <row r="88" spans="1:15" ht="15">
      <c r="A88" s="24" t="s">
        <v>5</v>
      </c>
      <c r="B88" s="25" t="s">
        <v>8</v>
      </c>
      <c r="C88" s="10">
        <f>SUM(C87/C85/C107)</f>
        <v>683.5242780337942</v>
      </c>
      <c r="D88" s="10">
        <f>SUM(D87/D85/D107)</f>
        <v>637.9606744868036</v>
      </c>
      <c r="E88" s="10">
        <f>SUM(E87/E85/E107)</f>
        <v>640.0799924242424</v>
      </c>
      <c r="F88" s="10">
        <f>SUM(F87/F85/F107)</f>
        <v>737.8519984264359</v>
      </c>
      <c r="G88" s="10">
        <f aca="true" t="shared" si="72" ref="G88:N88">SUM(G87/G85/G107)</f>
        <v>649.0023212843776</v>
      </c>
      <c r="H88" s="10">
        <f t="shared" si="72"/>
        <v>565.2009233381852</v>
      </c>
      <c r="I88" s="10">
        <f t="shared" si="72"/>
        <v>622.0256390338633</v>
      </c>
      <c r="J88" s="10">
        <f t="shared" si="72"/>
        <v>708.8075210084033</v>
      </c>
      <c r="K88" s="10">
        <f t="shared" si="72"/>
        <v>642.9129298513986</v>
      </c>
      <c r="L88" s="10">
        <f t="shared" si="72"/>
        <v>824.521712962963</v>
      </c>
      <c r="M88" s="10">
        <f t="shared" si="72"/>
        <v>837.2523745519712</v>
      </c>
      <c r="N88" s="10">
        <f t="shared" si="72"/>
        <v>674.3218461538461</v>
      </c>
      <c r="O88" s="10">
        <f>SUM(O87/O85/O107)</f>
        <v>688.0976687605073</v>
      </c>
    </row>
    <row r="89" spans="1:15" ht="15">
      <c r="A89" s="24" t="s">
        <v>5</v>
      </c>
      <c r="B89" s="25" t="s">
        <v>9</v>
      </c>
      <c r="C89" s="14">
        <f>SUM(C87/C86)</f>
        <v>0.2255936246500768</v>
      </c>
      <c r="D89" s="14">
        <f aca="true" t="shared" si="73" ref="D89:N89">SUM(D87/D86)</f>
        <v>0.2314642480720054</v>
      </c>
      <c r="E89" s="14">
        <f>SUM(E87/E86)</f>
        <v>0.23325543111759256</v>
      </c>
      <c r="F89" s="14">
        <f t="shared" si="73"/>
        <v>0.24102072098411492</v>
      </c>
      <c r="G89" s="14">
        <f t="shared" si="73"/>
        <v>0.2252157601201917</v>
      </c>
      <c r="H89" s="14">
        <f t="shared" si="73"/>
        <v>0.22741233880724043</v>
      </c>
      <c r="I89" s="14">
        <f t="shared" si="73"/>
        <v>0.23955277790852886</v>
      </c>
      <c r="J89" s="14">
        <f t="shared" si="73"/>
        <v>0.25467564454066177</v>
      </c>
      <c r="K89" s="14">
        <f t="shared" si="73"/>
        <v>0.23624145055720092</v>
      </c>
      <c r="L89" s="14">
        <f t="shared" si="73"/>
        <v>0.2369855300812149</v>
      </c>
      <c r="M89" s="14">
        <f t="shared" si="73"/>
        <v>0.2622816480195549</v>
      </c>
      <c r="N89" s="14">
        <f t="shared" si="73"/>
        <v>0.2548864808310532</v>
      </c>
      <c r="O89" s="14">
        <f>SUM(O87/O86)</f>
        <v>0.23870536064005532</v>
      </c>
    </row>
    <row r="90" spans="2:15" ht="15">
      <c r="B90" s="26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6"/>
    </row>
    <row r="91" spans="1:15" ht="15">
      <c r="A91" s="24" t="s">
        <v>5</v>
      </c>
      <c r="B91" s="29" t="s">
        <v>35</v>
      </c>
      <c r="C91" s="2">
        <f aca="true" t="shared" si="74" ref="C91:N91">SUM(C199+C307+C415)</f>
        <v>81</v>
      </c>
      <c r="D91" s="2">
        <f t="shared" si="74"/>
        <v>80</v>
      </c>
      <c r="E91" s="2">
        <f t="shared" si="74"/>
        <v>80</v>
      </c>
      <c r="F91" s="2">
        <f t="shared" si="74"/>
        <v>80</v>
      </c>
      <c r="G91" s="2">
        <f t="shared" si="74"/>
        <v>80</v>
      </c>
      <c r="H91" s="2">
        <f t="shared" si="74"/>
        <v>76</v>
      </c>
      <c r="I91" s="2">
        <f t="shared" si="74"/>
        <v>83</v>
      </c>
      <c r="J91" s="2">
        <f t="shared" si="74"/>
        <v>82</v>
      </c>
      <c r="K91" s="2">
        <f t="shared" si="74"/>
        <v>81</v>
      </c>
      <c r="L91" s="2">
        <f t="shared" si="74"/>
        <v>90</v>
      </c>
      <c r="M91" s="2">
        <f t="shared" si="74"/>
        <v>90</v>
      </c>
      <c r="N91" s="2">
        <f t="shared" si="74"/>
        <v>88</v>
      </c>
      <c r="O91" s="8">
        <f>SUM(C91:N91)</f>
        <v>991</v>
      </c>
    </row>
    <row r="92" spans="1:15" ht="15">
      <c r="A92" s="24" t="s">
        <v>5</v>
      </c>
      <c r="B92" s="29" t="s">
        <v>0</v>
      </c>
      <c r="C92" s="3">
        <f aca="true" t="shared" si="75" ref="C92:N92">SUM(C200+C308+C416)</f>
        <v>1455525.5</v>
      </c>
      <c r="D92" s="3">
        <f t="shared" si="75"/>
        <v>1397252.5</v>
      </c>
      <c r="E92" s="3">
        <f t="shared" si="75"/>
        <v>1544330.26</v>
      </c>
      <c r="F92" s="3">
        <f t="shared" si="75"/>
        <v>1590790.5</v>
      </c>
      <c r="G92" s="3">
        <f t="shared" si="75"/>
        <v>1529706</v>
      </c>
      <c r="H92" s="3">
        <f t="shared" si="75"/>
        <v>1412293.56</v>
      </c>
      <c r="I92" s="3">
        <f t="shared" si="75"/>
        <v>1379232.55</v>
      </c>
      <c r="J92" s="3">
        <f t="shared" si="75"/>
        <v>1231240.25</v>
      </c>
      <c r="K92" s="3">
        <f t="shared" si="75"/>
        <v>1413522.5</v>
      </c>
      <c r="L92" s="3">
        <f t="shared" si="75"/>
        <v>1587449.6</v>
      </c>
      <c r="M92" s="3">
        <f t="shared" si="75"/>
        <v>1460714</v>
      </c>
      <c r="N92" s="3">
        <f t="shared" si="75"/>
        <v>1265659</v>
      </c>
      <c r="O92" s="10">
        <f>SUM(C92:N92)</f>
        <v>17267716.22</v>
      </c>
    </row>
    <row r="93" spans="1:15" ht="15">
      <c r="A93" s="24" t="s">
        <v>5</v>
      </c>
      <c r="B93" s="29" t="s">
        <v>8</v>
      </c>
      <c r="C93" s="6">
        <f aca="true" t="shared" si="76" ref="C93:N93">(C92/C91)/C107</f>
        <v>579.6596973317403</v>
      </c>
      <c r="D93" s="6">
        <f t="shared" si="76"/>
        <v>563.4082661290323</v>
      </c>
      <c r="E93" s="6">
        <f t="shared" si="76"/>
        <v>643.4709416666667</v>
      </c>
      <c r="F93" s="6">
        <f t="shared" si="76"/>
        <v>641.4477822580644</v>
      </c>
      <c r="G93" s="6">
        <f t="shared" si="76"/>
        <v>638.4976713532513</v>
      </c>
      <c r="H93" s="6">
        <f t="shared" si="76"/>
        <v>600.4925502183406</v>
      </c>
      <c r="I93" s="6">
        <f t="shared" si="76"/>
        <v>536.4960630969076</v>
      </c>
      <c r="J93" s="6">
        <f t="shared" si="76"/>
        <v>536.2544642857143</v>
      </c>
      <c r="K93" s="6">
        <f t="shared" si="76"/>
        <v>564.4083193041527</v>
      </c>
      <c r="L93" s="6">
        <f t="shared" si="76"/>
        <v>587.9442962962963</v>
      </c>
      <c r="M93" s="6">
        <f t="shared" si="76"/>
        <v>523.5534050179211</v>
      </c>
      <c r="N93" s="6">
        <f t="shared" si="76"/>
        <v>479.41628787878784</v>
      </c>
      <c r="O93" s="10">
        <f>SUM(O92/O91/O107)</f>
        <v>576.5223432357433</v>
      </c>
    </row>
    <row r="94" spans="2:15" ht="15">
      <c r="B94" s="13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30"/>
    </row>
    <row r="95" spans="1:45" s="31" customFormat="1" ht="15">
      <c r="A95" s="24" t="s">
        <v>5</v>
      </c>
      <c r="B95" s="25" t="s">
        <v>44</v>
      </c>
      <c r="C95" s="2">
        <f aca="true" t="shared" si="77" ref="C95:N95">SUM(C203+C311+C419)</f>
        <v>25</v>
      </c>
      <c r="D95" s="2">
        <f t="shared" si="77"/>
        <v>25</v>
      </c>
      <c r="E95" s="2">
        <f t="shared" si="77"/>
        <v>24</v>
      </c>
      <c r="F95" s="2">
        <f t="shared" si="77"/>
        <v>24</v>
      </c>
      <c r="G95" s="2">
        <f t="shared" si="77"/>
        <v>24</v>
      </c>
      <c r="H95" s="2">
        <f t="shared" si="77"/>
        <v>25</v>
      </c>
      <c r="I95" s="2">
        <f t="shared" si="77"/>
        <v>26</v>
      </c>
      <c r="J95" s="2">
        <f t="shared" si="77"/>
        <v>24</v>
      </c>
      <c r="K95" s="2">
        <f t="shared" si="77"/>
        <v>24</v>
      </c>
      <c r="L95" s="2">
        <f t="shared" si="77"/>
        <v>24</v>
      </c>
      <c r="M95" s="2">
        <f t="shared" si="77"/>
        <v>24</v>
      </c>
      <c r="N95" s="2">
        <f t="shared" si="77"/>
        <v>24</v>
      </c>
      <c r="O95" s="8">
        <f>SUM(C95:N95)</f>
        <v>293</v>
      </c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</row>
    <row r="96" spans="1:15" ht="15">
      <c r="A96" s="24" t="s">
        <v>5</v>
      </c>
      <c r="B96" s="29" t="s">
        <v>45</v>
      </c>
      <c r="C96" s="3">
        <f aca="true" t="shared" si="78" ref="C96:N96">SUM(C204+C312+C420)</f>
        <v>2344007.45</v>
      </c>
      <c r="D96" s="3">
        <f t="shared" si="78"/>
        <v>2246343.8</v>
      </c>
      <c r="E96" s="3">
        <f t="shared" si="78"/>
        <v>2168938.75</v>
      </c>
      <c r="F96" s="3">
        <f t="shared" si="78"/>
        <v>2507086.55</v>
      </c>
      <c r="G96" s="3">
        <f t="shared" si="78"/>
        <v>2294826</v>
      </c>
      <c r="H96" s="3">
        <f t="shared" si="78"/>
        <v>2287996.8</v>
      </c>
      <c r="I96" s="3">
        <f t="shared" si="78"/>
        <v>2384314.5</v>
      </c>
      <c r="J96" s="3">
        <f t="shared" si="78"/>
        <v>2124413.5</v>
      </c>
      <c r="K96" s="3">
        <f t="shared" si="78"/>
        <v>2421538.96</v>
      </c>
      <c r="L96" s="3">
        <f t="shared" si="78"/>
        <v>2492244.3</v>
      </c>
      <c r="M96" s="3">
        <f t="shared" si="78"/>
        <v>2431374.75</v>
      </c>
      <c r="N96" s="3">
        <f t="shared" si="78"/>
        <v>2297121.6</v>
      </c>
      <c r="O96" s="10">
        <f>SUM(C96:N96)</f>
        <v>28000206.960000005</v>
      </c>
    </row>
    <row r="97" spans="1:15" ht="15">
      <c r="A97" s="24" t="s">
        <v>5</v>
      </c>
      <c r="B97" s="29" t="s">
        <v>0</v>
      </c>
      <c r="C97" s="3">
        <f aca="true" t="shared" si="79" ref="C97:N97">SUM(C205+C313+C421)</f>
        <v>512359.95</v>
      </c>
      <c r="D97" s="3">
        <f t="shared" si="79"/>
        <v>632310.05</v>
      </c>
      <c r="E97" s="3">
        <f t="shared" si="79"/>
        <v>529339.25</v>
      </c>
      <c r="F97" s="3">
        <f t="shared" si="79"/>
        <v>524235.55</v>
      </c>
      <c r="G97" s="3">
        <f t="shared" si="79"/>
        <v>623213.5</v>
      </c>
      <c r="H97" s="3">
        <f t="shared" si="79"/>
        <v>597328.05</v>
      </c>
      <c r="I97" s="3">
        <f t="shared" si="79"/>
        <v>573703.5</v>
      </c>
      <c r="J97" s="3">
        <f t="shared" si="79"/>
        <v>570694.5</v>
      </c>
      <c r="K97" s="3">
        <f t="shared" si="79"/>
        <v>542597.96</v>
      </c>
      <c r="L97" s="3">
        <f t="shared" si="79"/>
        <v>605683.3</v>
      </c>
      <c r="M97" s="3">
        <f t="shared" si="79"/>
        <v>563670.75</v>
      </c>
      <c r="N97" s="3">
        <f t="shared" si="79"/>
        <v>497342.85</v>
      </c>
      <c r="O97" s="10">
        <f>SUM(C97:N97)</f>
        <v>6772479.209999999</v>
      </c>
    </row>
    <row r="98" spans="1:15" ht="15">
      <c r="A98" s="24" t="s">
        <v>5</v>
      </c>
      <c r="B98" s="25" t="s">
        <v>8</v>
      </c>
      <c r="C98" s="3">
        <f aca="true" t="shared" si="80" ref="C98:N98">(C97/C95)/C107</f>
        <v>661.1096129032259</v>
      </c>
      <c r="D98" s="3">
        <f t="shared" si="80"/>
        <v>815.883935483871</v>
      </c>
      <c r="E98" s="3">
        <f t="shared" si="80"/>
        <v>735.1934027777777</v>
      </c>
      <c r="F98" s="3">
        <f t="shared" si="80"/>
        <v>704.6176747311828</v>
      </c>
      <c r="G98" s="3">
        <f t="shared" si="80"/>
        <v>867.0955257762157</v>
      </c>
      <c r="H98" s="3">
        <f t="shared" si="80"/>
        <v>772.0921519650656</v>
      </c>
      <c r="I98" s="3">
        <f t="shared" si="80"/>
        <v>712.3956930919547</v>
      </c>
      <c r="J98" s="3">
        <f t="shared" si="80"/>
        <v>849.2477678571429</v>
      </c>
      <c r="K98" s="3">
        <f t="shared" si="80"/>
        <v>731.210828962704</v>
      </c>
      <c r="L98" s="3">
        <f t="shared" si="80"/>
        <v>841.2268055555556</v>
      </c>
      <c r="M98" s="3">
        <f t="shared" si="80"/>
        <v>757.6219758064516</v>
      </c>
      <c r="N98" s="3">
        <f t="shared" si="80"/>
        <v>690.7539583333332</v>
      </c>
      <c r="O98" s="10">
        <f>SUM(O97/O95/O107)</f>
        <v>764.777240459333</v>
      </c>
    </row>
    <row r="99" spans="1:15" ht="15">
      <c r="A99" s="24" t="s">
        <v>5</v>
      </c>
      <c r="B99" s="25" t="s">
        <v>9</v>
      </c>
      <c r="C99" s="4">
        <f>C97/C96</f>
        <v>0.21858290168830308</v>
      </c>
      <c r="D99" s="4">
        <f aca="true" t="shared" si="81" ref="D99:N99">D97/D96</f>
        <v>0.2814840942869031</v>
      </c>
      <c r="E99" s="4">
        <f>E97/E96</f>
        <v>0.24405449439270704</v>
      </c>
      <c r="F99" s="4">
        <f t="shared" si="81"/>
        <v>0.20910149671538067</v>
      </c>
      <c r="G99" s="4">
        <f t="shared" si="81"/>
        <v>0.2715733131836575</v>
      </c>
      <c r="H99" s="4">
        <f t="shared" si="81"/>
        <v>0.26107031705638756</v>
      </c>
      <c r="I99" s="4">
        <f t="shared" si="81"/>
        <v>0.2406156989776307</v>
      </c>
      <c r="J99" s="4">
        <f t="shared" si="81"/>
        <v>0.26863626125516527</v>
      </c>
      <c r="K99" s="4">
        <f t="shared" si="81"/>
        <v>0.22407153837409247</v>
      </c>
      <c r="L99" s="4">
        <f t="shared" si="81"/>
        <v>0.2430272586038215</v>
      </c>
      <c r="M99" s="4">
        <f t="shared" si="81"/>
        <v>0.23183211473262194</v>
      </c>
      <c r="N99" s="4">
        <f t="shared" si="81"/>
        <v>0.21650697551231068</v>
      </c>
      <c r="O99" s="14">
        <f>SUM(O97/O96)</f>
        <v>0.24187246971691662</v>
      </c>
    </row>
    <row r="100" spans="2:15" ht="15">
      <c r="B100" s="13"/>
      <c r="O100" s="28"/>
    </row>
    <row r="101" spans="1:15" ht="15">
      <c r="A101" s="24" t="s">
        <v>5</v>
      </c>
      <c r="B101" s="26" t="s">
        <v>19</v>
      </c>
      <c r="C101" s="15">
        <f>SUM(C3+C69)</f>
        <v>15531</v>
      </c>
      <c r="D101" s="15">
        <f aca="true" t="shared" si="82" ref="D101:N101">SUM(D3+D69)</f>
        <v>15488</v>
      </c>
      <c r="E101" s="15">
        <f>SUM(E3+E69)</f>
        <v>15494</v>
      </c>
      <c r="F101" s="15">
        <f t="shared" si="82"/>
        <v>15365</v>
      </c>
      <c r="G101" s="15">
        <f t="shared" si="82"/>
        <v>14866</v>
      </c>
      <c r="H101" s="15">
        <f t="shared" si="82"/>
        <v>14492</v>
      </c>
      <c r="I101" s="15">
        <f t="shared" si="82"/>
        <v>14672</v>
      </c>
      <c r="J101" s="15">
        <f t="shared" si="82"/>
        <v>14600</v>
      </c>
      <c r="K101" s="15">
        <f t="shared" si="82"/>
        <v>14379</v>
      </c>
      <c r="L101" s="15">
        <f t="shared" si="82"/>
        <v>14380</v>
      </c>
      <c r="M101" s="15">
        <f t="shared" si="82"/>
        <v>14393</v>
      </c>
      <c r="N101" s="15">
        <f t="shared" si="82"/>
        <v>14428</v>
      </c>
      <c r="O101" s="8">
        <f>SUM(C101:N101)</f>
        <v>178088</v>
      </c>
    </row>
    <row r="102" spans="1:15" ht="15">
      <c r="A102" s="24" t="s">
        <v>5</v>
      </c>
      <c r="B102" s="7" t="s">
        <v>20</v>
      </c>
      <c r="C102" s="3">
        <f aca="true" t="shared" si="83" ref="C102:N102">SUM(C210+C318+C426)</f>
        <v>70054228.56</v>
      </c>
      <c r="D102" s="3">
        <f t="shared" si="83"/>
        <v>67238197.37</v>
      </c>
      <c r="E102" s="3">
        <f t="shared" si="83"/>
        <v>65618513.940000005</v>
      </c>
      <c r="F102" s="3">
        <f t="shared" si="83"/>
        <v>64760402.980000004</v>
      </c>
      <c r="G102" s="3">
        <f t="shared" si="83"/>
        <v>57032199.83</v>
      </c>
      <c r="H102" s="3">
        <f t="shared" si="83"/>
        <v>57579781.21000001</v>
      </c>
      <c r="I102" s="3">
        <f t="shared" si="83"/>
        <v>59242015.82</v>
      </c>
      <c r="J102" s="3">
        <f t="shared" si="83"/>
        <v>57201041.14</v>
      </c>
      <c r="K102" s="3">
        <f t="shared" si="83"/>
        <v>65602845.089999996</v>
      </c>
      <c r="L102" s="3">
        <f t="shared" si="83"/>
        <v>63890920.190000005</v>
      </c>
      <c r="M102" s="3">
        <f t="shared" si="83"/>
        <v>65699832.45</v>
      </c>
      <c r="N102" s="3">
        <f t="shared" si="83"/>
        <v>60195392.38</v>
      </c>
      <c r="O102" s="10">
        <f>SUM(C102:N102)</f>
        <v>754115370.96</v>
      </c>
    </row>
    <row r="103" spans="1:15" ht="15">
      <c r="A103" s="24" t="s">
        <v>5</v>
      </c>
      <c r="B103" s="7" t="s">
        <v>8</v>
      </c>
      <c r="C103" s="10">
        <f aca="true" t="shared" si="84" ref="C103:O103">SUM(C102/C101/C107)</f>
        <v>145.50343342451413</v>
      </c>
      <c r="D103" s="10">
        <f t="shared" si="84"/>
        <v>140.04223325863106</v>
      </c>
      <c r="E103" s="10">
        <f t="shared" si="84"/>
        <v>141.16973008906675</v>
      </c>
      <c r="F103" s="10">
        <f t="shared" si="84"/>
        <v>135.9612923800426</v>
      </c>
      <c r="G103" s="10">
        <f t="shared" si="84"/>
        <v>128.10536832847959</v>
      </c>
      <c r="H103" s="10">
        <f t="shared" si="84"/>
        <v>128.39198767517573</v>
      </c>
      <c r="I103" s="10">
        <f t="shared" si="84"/>
        <v>130.36098797702974</v>
      </c>
      <c r="J103" s="10">
        <f t="shared" si="84"/>
        <v>139.9242689334638</v>
      </c>
      <c r="K103" s="10">
        <f t="shared" si="84"/>
        <v>147.56035464561518</v>
      </c>
      <c r="L103" s="10">
        <f t="shared" si="84"/>
        <v>148.10134490032453</v>
      </c>
      <c r="M103" s="10">
        <f t="shared" si="84"/>
        <v>147.24862321065572</v>
      </c>
      <c r="N103" s="10">
        <f t="shared" si="84"/>
        <v>139.07077067738658</v>
      </c>
      <c r="O103" s="10">
        <f t="shared" si="84"/>
        <v>140.10641840903972</v>
      </c>
    </row>
    <row r="104" spans="2:15" ht="15">
      <c r="B104" s="7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ht="15">
      <c r="A105" s="24" t="s">
        <v>5</v>
      </c>
      <c r="B105" s="7" t="s">
        <v>21</v>
      </c>
      <c r="C105" s="10">
        <f aca="true" t="shared" si="85" ref="C105:N105">+C213+C321+C429</f>
        <v>2005518.36</v>
      </c>
      <c r="D105" s="10">
        <f t="shared" si="85"/>
        <v>6122466.99</v>
      </c>
      <c r="E105" s="10">
        <f t="shared" si="85"/>
        <v>7733509.790000001</v>
      </c>
      <c r="F105" s="10">
        <f t="shared" si="85"/>
        <v>8661398.73</v>
      </c>
      <c r="G105" s="10">
        <f t="shared" si="85"/>
        <v>8370895.34</v>
      </c>
      <c r="H105" s="10">
        <f t="shared" si="85"/>
        <v>9028673.36</v>
      </c>
      <c r="I105" s="10">
        <f t="shared" si="85"/>
        <v>9574517.82</v>
      </c>
      <c r="J105" s="10">
        <f t="shared" si="85"/>
        <v>9158606.51</v>
      </c>
      <c r="K105" s="10">
        <f t="shared" si="85"/>
        <v>10965350.16</v>
      </c>
      <c r="L105" s="10">
        <f t="shared" si="85"/>
        <v>10960808.690000001</v>
      </c>
      <c r="M105" s="10">
        <f t="shared" si="85"/>
        <v>11536583.030000001</v>
      </c>
      <c r="N105" s="10">
        <f t="shared" si="85"/>
        <v>10676549.16</v>
      </c>
      <c r="O105" s="10">
        <f>SUM(C105:N105)</f>
        <v>104794877.94</v>
      </c>
    </row>
    <row r="106" spans="1:15" ht="15">
      <c r="A106" s="24" t="s">
        <v>5</v>
      </c>
      <c r="B106" s="7" t="s">
        <v>46</v>
      </c>
      <c r="C106" s="8">
        <f aca="true" t="shared" si="86" ref="C106:N106">IF(AND(C214="",C322="",C430=""),"",C214+C322+C430)</f>
        <v>40</v>
      </c>
      <c r="D106" s="8">
        <f t="shared" si="86"/>
        <v>40</v>
      </c>
      <c r="E106" s="8">
        <f t="shared" si="86"/>
        <v>40</v>
      </c>
      <c r="F106" s="8">
        <f t="shared" si="86"/>
        <v>40</v>
      </c>
      <c r="G106" s="8">
        <f t="shared" si="86"/>
        <v>38</v>
      </c>
      <c r="H106" s="8">
        <f t="shared" si="86"/>
        <v>37</v>
      </c>
      <c r="I106" s="8">
        <f t="shared" si="86"/>
        <v>38</v>
      </c>
      <c r="J106" s="8">
        <f t="shared" si="86"/>
        <v>37</v>
      </c>
      <c r="K106" s="8">
        <f t="shared" si="86"/>
        <v>37</v>
      </c>
      <c r="L106" s="8">
        <f t="shared" si="86"/>
        <v>37</v>
      </c>
      <c r="M106" s="8">
        <f t="shared" si="86"/>
        <v>37</v>
      </c>
      <c r="N106" s="8">
        <f t="shared" si="86"/>
        <v>37</v>
      </c>
      <c r="O106" s="8">
        <f>AVERAGE(C106:L106)</f>
        <v>38.4</v>
      </c>
    </row>
    <row r="107" spans="1:15" ht="15">
      <c r="A107" s="24" t="s">
        <v>5</v>
      </c>
      <c r="B107" s="7" t="s">
        <v>22</v>
      </c>
      <c r="C107" s="18">
        <f aca="true" t="shared" si="87" ref="C107:N107">IF(AND(C214="",C215="",C322="",C323="",C430="",C431=""),"",((C430*C431)+(C322*C323)+(C214*C215))/C106)</f>
        <v>31</v>
      </c>
      <c r="D107" s="18">
        <f t="shared" si="87"/>
        <v>31</v>
      </c>
      <c r="E107" s="18">
        <f t="shared" si="87"/>
        <v>30</v>
      </c>
      <c r="F107" s="18">
        <f t="shared" si="87"/>
        <v>31</v>
      </c>
      <c r="G107" s="18">
        <f t="shared" si="87"/>
        <v>29.94736842105263</v>
      </c>
      <c r="H107" s="18">
        <f t="shared" si="87"/>
        <v>30.945945945945947</v>
      </c>
      <c r="I107" s="18">
        <f t="shared" si="87"/>
        <v>30.973684210526315</v>
      </c>
      <c r="J107" s="18">
        <f t="shared" si="87"/>
        <v>28</v>
      </c>
      <c r="K107" s="18">
        <f t="shared" si="87"/>
        <v>30.91891891891892</v>
      </c>
      <c r="L107" s="18">
        <f t="shared" si="87"/>
        <v>30</v>
      </c>
      <c r="M107" s="18">
        <f t="shared" si="87"/>
        <v>31</v>
      </c>
      <c r="N107" s="18">
        <f t="shared" si="87"/>
        <v>30</v>
      </c>
      <c r="O107" s="35">
        <f>(((C106*C107)+(D106*D107)+(E106*E107)+(F106*F107)+(G106*G107)+(H106*H107)+(I106*I107)+(J106*J107)+(K106*K107)+(L106*L107)+(M106*M107)+(N106*N107))/$O$106)/(COUNT(C107:N107))</f>
        <v>30.223524305555557</v>
      </c>
    </row>
    <row r="108" spans="1:15" ht="15">
      <c r="A108" s="24"/>
      <c r="B108" s="7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0"/>
    </row>
    <row r="109" spans="1:14" ht="20.25">
      <c r="A109" s="19"/>
      <c r="B109" s="20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2:15" ht="15">
      <c r="B110" s="24"/>
      <c r="C110" s="12" t="s">
        <v>31</v>
      </c>
      <c r="D110" s="12" t="s">
        <v>32</v>
      </c>
      <c r="E110" s="12" t="s">
        <v>47</v>
      </c>
      <c r="F110" s="12" t="s">
        <v>1</v>
      </c>
      <c r="G110" s="12" t="s">
        <v>2</v>
      </c>
      <c r="H110" s="12" t="s">
        <v>3</v>
      </c>
      <c r="I110" s="12" t="s">
        <v>4</v>
      </c>
      <c r="J110" s="12" t="s">
        <v>27</v>
      </c>
      <c r="K110" s="12" t="s">
        <v>28</v>
      </c>
      <c r="L110" s="12" t="s">
        <v>29</v>
      </c>
      <c r="M110" s="12" t="s">
        <v>30</v>
      </c>
      <c r="N110" s="12" t="s">
        <v>40</v>
      </c>
      <c r="O110" s="23" t="s">
        <v>26</v>
      </c>
    </row>
    <row r="111" spans="1:15" ht="15">
      <c r="A111" s="24" t="s">
        <v>23</v>
      </c>
      <c r="B111" s="25" t="s">
        <v>6</v>
      </c>
      <c r="C111" s="11">
        <f>SUM(C117+C123+C129+C135+C141+C147+C153+C159+C165+C171)</f>
        <v>4331</v>
      </c>
      <c r="D111" s="11">
        <f aca="true" t="shared" si="88" ref="D111:N111">SUM(D117+D123+D129+D135+D141+D147+D153+D159+D165+D171)</f>
        <v>4338</v>
      </c>
      <c r="E111" s="11">
        <f>SUM(E117+E123+E129+E135+E141+E147+E153+E159+E165+E171)</f>
        <v>4280</v>
      </c>
      <c r="F111" s="11">
        <f t="shared" si="88"/>
        <v>4236</v>
      </c>
      <c r="G111" s="11">
        <f t="shared" si="88"/>
        <v>3849</v>
      </c>
      <c r="H111" s="11">
        <f t="shared" si="88"/>
        <v>3849</v>
      </c>
      <c r="I111" s="11">
        <f t="shared" si="88"/>
        <v>3797</v>
      </c>
      <c r="J111" s="11">
        <f t="shared" si="88"/>
        <v>3735</v>
      </c>
      <c r="K111" s="11">
        <f t="shared" si="88"/>
        <v>3610</v>
      </c>
      <c r="L111" s="11">
        <f t="shared" si="88"/>
        <v>3682</v>
      </c>
      <c r="M111" s="11">
        <f t="shared" si="88"/>
        <v>3726</v>
      </c>
      <c r="N111" s="11">
        <f t="shared" si="88"/>
        <v>3730</v>
      </c>
      <c r="O111" s="27">
        <f>SUM(C111:N111)</f>
        <v>47163</v>
      </c>
    </row>
    <row r="112" spans="1:15" ht="15">
      <c r="A112" s="24" t="s">
        <v>23</v>
      </c>
      <c r="B112" s="25" t="s">
        <v>7</v>
      </c>
      <c r="C112" s="1">
        <f>SUM(C118+C124+C130+C136+C142+C148+C154+C160+C166+C172)</f>
        <v>197735410.09000003</v>
      </c>
      <c r="D112" s="1">
        <f aca="true" t="shared" si="89" ref="D112:N112">SUM(D118+D124+D130+D136+D142+D148+D154+D160+D166+D172)</f>
        <v>188950705.22</v>
      </c>
      <c r="E112" s="1">
        <f>SUM(E118+E124+E130+E136+E142+E148+E154+E160+E166+E172)</f>
        <v>180418425.84000003</v>
      </c>
      <c r="F112" s="1">
        <f t="shared" si="89"/>
        <v>169810945.23000002</v>
      </c>
      <c r="G112" s="1">
        <f t="shared" si="89"/>
        <v>141902854.49</v>
      </c>
      <c r="H112" s="1">
        <f t="shared" si="89"/>
        <v>135649444.79</v>
      </c>
      <c r="I112" s="1">
        <f t="shared" si="89"/>
        <v>153975271.79999998</v>
      </c>
      <c r="J112" s="1">
        <f t="shared" si="89"/>
        <v>143056718.83</v>
      </c>
      <c r="K112" s="1">
        <f t="shared" si="89"/>
        <v>165160294.85000002</v>
      </c>
      <c r="L112" s="1">
        <f t="shared" si="89"/>
        <v>156476831.83</v>
      </c>
      <c r="M112" s="1">
        <f t="shared" si="89"/>
        <v>168991205.53</v>
      </c>
      <c r="N112" s="1">
        <f t="shared" si="89"/>
        <v>164640969.14000002</v>
      </c>
      <c r="O112" s="28">
        <f>SUM(C112:N112)</f>
        <v>1966769077.6399999</v>
      </c>
    </row>
    <row r="113" spans="1:15" ht="15">
      <c r="A113" s="24" t="s">
        <v>23</v>
      </c>
      <c r="B113" s="25" t="s">
        <v>0</v>
      </c>
      <c r="C113" s="1">
        <f>SUM(C119+C125+C131+C137+C143+C149+C155+C161+C167+C173)</f>
        <v>12387064.27</v>
      </c>
      <c r="D113" s="1">
        <f aca="true" t="shared" si="90" ref="D113:N113">SUM(D119+D125+D131+D137+D143+D149+D155+D161+D167+D173)</f>
        <v>11876723.98</v>
      </c>
      <c r="E113" s="1">
        <f>SUM(E119+E125+E131+E137+E143+E149+E155+E161+E167+E173)</f>
        <v>11330299.88</v>
      </c>
      <c r="F113" s="1">
        <f t="shared" si="90"/>
        <v>10502575.310000002</v>
      </c>
      <c r="G113" s="1">
        <f t="shared" si="90"/>
        <v>8790223.96</v>
      </c>
      <c r="H113" s="1">
        <f t="shared" si="90"/>
        <v>8594872.05</v>
      </c>
      <c r="I113" s="1">
        <f t="shared" si="90"/>
        <v>9121482.66</v>
      </c>
      <c r="J113" s="1">
        <f t="shared" si="90"/>
        <v>9212950.2</v>
      </c>
      <c r="K113" s="1">
        <f t="shared" si="90"/>
        <v>10574415.919999998</v>
      </c>
      <c r="L113" s="1">
        <f t="shared" si="90"/>
        <v>9633876.07</v>
      </c>
      <c r="M113" s="1">
        <f t="shared" si="90"/>
        <v>10476460.809999999</v>
      </c>
      <c r="N113" s="1">
        <f t="shared" si="90"/>
        <v>10438269.010000002</v>
      </c>
      <c r="O113" s="28">
        <f>SUM(C113:N113)</f>
        <v>122939214.12000002</v>
      </c>
    </row>
    <row r="114" spans="1:15" ht="15">
      <c r="A114" s="24" t="s">
        <v>23</v>
      </c>
      <c r="B114" s="25" t="s">
        <v>8</v>
      </c>
      <c r="C114" s="10">
        <f aca="true" t="shared" si="91" ref="C114:N114">SUM(C113/C111/C215)</f>
        <v>92.26107559157164</v>
      </c>
      <c r="D114" s="10">
        <f t="shared" si="91"/>
        <v>88.31722646083375</v>
      </c>
      <c r="E114" s="10">
        <f t="shared" si="91"/>
        <v>88.24221090342681</v>
      </c>
      <c r="F114" s="10">
        <f t="shared" si="91"/>
        <v>79.9794031953456</v>
      </c>
      <c r="G114" s="10">
        <f t="shared" si="91"/>
        <v>76.1256080367195</v>
      </c>
      <c r="H114" s="10">
        <f t="shared" si="91"/>
        <v>72.39198486636099</v>
      </c>
      <c r="I114" s="10">
        <f t="shared" si="91"/>
        <v>77.6858888203177</v>
      </c>
      <c r="J114" s="10">
        <f t="shared" si="91"/>
        <v>88.0947619047619</v>
      </c>
      <c r="K114" s="10">
        <f t="shared" si="91"/>
        <v>94.72540824961065</v>
      </c>
      <c r="L114" s="10">
        <f t="shared" si="91"/>
        <v>87.21597021546262</v>
      </c>
      <c r="M114" s="10">
        <f t="shared" si="91"/>
        <v>90.7005766799993</v>
      </c>
      <c r="N114" s="10">
        <f t="shared" si="91"/>
        <v>93.282118051832</v>
      </c>
      <c r="O114" s="10">
        <f>SUM(O113/O111/O215)</f>
        <v>86.55855034710375</v>
      </c>
    </row>
    <row r="115" spans="1:15" ht="15">
      <c r="A115" s="24" t="s">
        <v>23</v>
      </c>
      <c r="B115" s="25" t="s">
        <v>9</v>
      </c>
      <c r="C115" s="14">
        <f>SUM(C113/C112)</f>
        <v>0.06264464348778997</v>
      </c>
      <c r="D115" s="14">
        <f aca="true" t="shared" si="92" ref="D115:N115">SUM(D113/D112)</f>
        <v>0.06285620350647347</v>
      </c>
      <c r="E115" s="14">
        <f>SUM(E113/E112)</f>
        <v>0.06280012602508803</v>
      </c>
      <c r="F115" s="14">
        <f t="shared" si="92"/>
        <v>0.06184863582129418</v>
      </c>
      <c r="G115" s="14">
        <f t="shared" si="92"/>
        <v>0.06194536390118533</v>
      </c>
      <c r="H115" s="14">
        <f t="shared" si="92"/>
        <v>0.06336090843059322</v>
      </c>
      <c r="I115" s="14">
        <f t="shared" si="92"/>
        <v>0.05923991919850601</v>
      </c>
      <c r="J115" s="14">
        <f t="shared" si="92"/>
        <v>0.0644006815992202</v>
      </c>
      <c r="K115" s="14">
        <f t="shared" si="92"/>
        <v>0.06402516978795522</v>
      </c>
      <c r="L115" s="14">
        <f t="shared" si="92"/>
        <v>0.06156742795295384</v>
      </c>
      <c r="M115" s="14">
        <f t="shared" si="92"/>
        <v>0.06199411843440678</v>
      </c>
      <c r="N115" s="14">
        <f t="shared" si="92"/>
        <v>0.06340019172945935</v>
      </c>
      <c r="O115" s="14">
        <f>SUM(O113/O112)</f>
        <v>0.06250820979325107</v>
      </c>
    </row>
    <row r="116" spans="2:15" ht="15">
      <c r="B116" s="2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</row>
    <row r="117" spans="1:15" ht="15">
      <c r="A117" s="24" t="s">
        <v>23</v>
      </c>
      <c r="B117" s="7" t="s">
        <v>33</v>
      </c>
      <c r="C117" s="36">
        <v>2033</v>
      </c>
      <c r="D117" s="36">
        <v>2055</v>
      </c>
      <c r="E117" s="36">
        <v>2037</v>
      </c>
      <c r="F117" s="36">
        <v>2036</v>
      </c>
      <c r="G117" s="36">
        <v>1918</v>
      </c>
      <c r="H117" s="36">
        <v>1935</v>
      </c>
      <c r="I117" s="36">
        <v>1922</v>
      </c>
      <c r="J117" s="36">
        <v>1917</v>
      </c>
      <c r="K117" s="36">
        <v>1849</v>
      </c>
      <c r="L117" s="36">
        <v>1882</v>
      </c>
      <c r="M117" s="36">
        <v>1903</v>
      </c>
      <c r="N117" s="36">
        <v>1916</v>
      </c>
      <c r="O117" s="27">
        <f>SUM(C117:N117)</f>
        <v>23403</v>
      </c>
    </row>
    <row r="118" spans="1:15" ht="15">
      <c r="A118" s="24" t="s">
        <v>23</v>
      </c>
      <c r="B118" s="25" t="s">
        <v>7</v>
      </c>
      <c r="C118" s="37">
        <v>75274926.67</v>
      </c>
      <c r="D118" s="37">
        <v>74291489.47</v>
      </c>
      <c r="E118" s="37">
        <v>71585666.05</v>
      </c>
      <c r="F118" s="37">
        <v>67221146.62</v>
      </c>
      <c r="G118" s="37">
        <v>59297070.9</v>
      </c>
      <c r="H118" s="37">
        <v>56049230.71</v>
      </c>
      <c r="I118" s="37">
        <v>62700641.24</v>
      </c>
      <c r="J118" s="37">
        <v>60429167.94</v>
      </c>
      <c r="K118" s="37">
        <v>70981772.21000001</v>
      </c>
      <c r="L118" s="37">
        <v>65375485.46</v>
      </c>
      <c r="M118" s="37">
        <v>70993062.82000001</v>
      </c>
      <c r="N118" s="37">
        <v>68967190.56</v>
      </c>
      <c r="O118" s="28">
        <f>SUM(C118:N118)</f>
        <v>803166850.6500001</v>
      </c>
    </row>
    <row r="119" spans="1:15" ht="15">
      <c r="A119" s="24" t="s">
        <v>23</v>
      </c>
      <c r="B119" s="25" t="s">
        <v>0</v>
      </c>
      <c r="C119" s="37">
        <v>6254531.66</v>
      </c>
      <c r="D119" s="37">
        <v>6002942.3</v>
      </c>
      <c r="E119" s="37">
        <v>5917526.25</v>
      </c>
      <c r="F119" s="37">
        <v>5488956.75</v>
      </c>
      <c r="G119" s="37">
        <v>4837320.96</v>
      </c>
      <c r="H119" s="37">
        <v>4754756.62</v>
      </c>
      <c r="I119" s="37">
        <v>5037572.26</v>
      </c>
      <c r="J119" s="37">
        <v>5115313.49</v>
      </c>
      <c r="K119" s="37">
        <v>5868876.16</v>
      </c>
      <c r="L119" s="37">
        <v>5403854.22</v>
      </c>
      <c r="M119" s="37">
        <v>5830355.96</v>
      </c>
      <c r="N119" s="37">
        <v>5779547.850000001</v>
      </c>
      <c r="O119" s="28">
        <f>SUM(C119:N119)</f>
        <v>66291554.480000004</v>
      </c>
    </row>
    <row r="120" spans="1:15" ht="15">
      <c r="A120" s="24" t="s">
        <v>23</v>
      </c>
      <c r="B120" s="25" t="s">
        <v>8</v>
      </c>
      <c r="C120" s="37">
        <v>99.2420490931882</v>
      </c>
      <c r="D120" s="37">
        <v>94.23031630170316</v>
      </c>
      <c r="E120" s="37">
        <v>96.83400834560629</v>
      </c>
      <c r="F120" s="37">
        <v>86.96616943405795</v>
      </c>
      <c r="G120" s="37">
        <v>84.06883837330552</v>
      </c>
      <c r="H120" s="37">
        <v>79.66110055610328</v>
      </c>
      <c r="I120" s="37">
        <v>84.75887909567666</v>
      </c>
      <c r="J120" s="37">
        <v>95.299826551904</v>
      </c>
      <c r="K120" s="37">
        <v>102.64441728620284</v>
      </c>
      <c r="L120" s="37">
        <v>95.71119766206164</v>
      </c>
      <c r="M120" s="37">
        <v>98.83131829200074</v>
      </c>
      <c r="N120" s="37">
        <v>100.54884916492692</v>
      </c>
      <c r="O120" s="10">
        <f>SUM(O119/O117/O215)</f>
        <v>94.06057614419977</v>
      </c>
    </row>
    <row r="121" spans="1:15" ht="15">
      <c r="A121" s="24" t="s">
        <v>23</v>
      </c>
      <c r="B121" s="25" t="s">
        <v>9</v>
      </c>
      <c r="C121" s="38">
        <v>8.308917639228568</v>
      </c>
      <c r="D121" s="38">
        <v>8.080255683154766</v>
      </c>
      <c r="E121" s="38">
        <v>8.266356348304173</v>
      </c>
      <c r="F121" s="38">
        <v>8.165520860613967</v>
      </c>
      <c r="G121" s="38">
        <v>8.157773877495186</v>
      </c>
      <c r="H121" s="38">
        <v>8.483179090541348</v>
      </c>
      <c r="I121" s="38">
        <v>8.034323350406616</v>
      </c>
      <c r="J121" s="38">
        <v>8.464974224167682</v>
      </c>
      <c r="K121" s="38">
        <v>8.268145436883284</v>
      </c>
      <c r="L121" s="38">
        <v>8.265872416819526</v>
      </c>
      <c r="M121" s="38">
        <v>8.212571381492062</v>
      </c>
      <c r="N121" s="38">
        <v>8.380141054131986</v>
      </c>
      <c r="O121" s="14">
        <f>SUM(O119/O118)</f>
        <v>0.08253771234003306</v>
      </c>
    </row>
    <row r="122" spans="2:15" ht="15">
      <c r="B122" s="26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16"/>
    </row>
    <row r="123" spans="1:15" ht="15">
      <c r="A123" s="24" t="s">
        <v>23</v>
      </c>
      <c r="B123" s="7" t="s">
        <v>10</v>
      </c>
      <c r="C123" s="36">
        <v>326</v>
      </c>
      <c r="D123" s="36">
        <v>310</v>
      </c>
      <c r="E123" s="36">
        <v>311</v>
      </c>
      <c r="F123" s="36">
        <v>309</v>
      </c>
      <c r="G123" s="36">
        <v>263</v>
      </c>
      <c r="H123" s="36">
        <v>255</v>
      </c>
      <c r="I123" s="36">
        <v>229</v>
      </c>
      <c r="J123" s="36">
        <v>223</v>
      </c>
      <c r="K123" s="36">
        <v>228</v>
      </c>
      <c r="L123" s="36">
        <v>228</v>
      </c>
      <c r="M123" s="36">
        <v>238</v>
      </c>
      <c r="N123" s="36">
        <v>235</v>
      </c>
      <c r="O123" s="8">
        <f>SUM(C123:N123)</f>
        <v>3155</v>
      </c>
    </row>
    <row r="124" spans="1:15" ht="15">
      <c r="A124" s="24" t="s">
        <v>23</v>
      </c>
      <c r="B124" s="25" t="s">
        <v>7</v>
      </c>
      <c r="C124" s="37">
        <v>9665734.85</v>
      </c>
      <c r="D124" s="37">
        <v>8803754.290000001</v>
      </c>
      <c r="E124" s="37">
        <v>8804929.26</v>
      </c>
      <c r="F124" s="37">
        <v>8011121.850000001</v>
      </c>
      <c r="G124" s="37">
        <v>5903317.4</v>
      </c>
      <c r="H124" s="37">
        <v>5716930.600000001</v>
      </c>
      <c r="I124" s="37">
        <v>6117101.95</v>
      </c>
      <c r="J124" s="37">
        <v>5682809.95</v>
      </c>
      <c r="K124" s="37">
        <v>6484213.4</v>
      </c>
      <c r="L124" s="37">
        <v>6720800.100000001</v>
      </c>
      <c r="M124" s="37">
        <v>6766506.5</v>
      </c>
      <c r="N124" s="37">
        <v>6454477.65</v>
      </c>
      <c r="O124" s="10">
        <f>SUM(C124:N124)</f>
        <v>85131697.80000001</v>
      </c>
    </row>
    <row r="125" spans="1:15" ht="15">
      <c r="A125" s="24" t="s">
        <v>23</v>
      </c>
      <c r="B125" s="25" t="s">
        <v>0</v>
      </c>
      <c r="C125" s="37">
        <v>660748.42</v>
      </c>
      <c r="D125" s="37">
        <v>648290.2</v>
      </c>
      <c r="E125" s="37">
        <v>572427.26</v>
      </c>
      <c r="F125" s="37">
        <v>529166.91</v>
      </c>
      <c r="G125" s="37">
        <v>370524.65</v>
      </c>
      <c r="H125" s="37">
        <v>362725.74</v>
      </c>
      <c r="I125" s="37">
        <v>394143.65</v>
      </c>
      <c r="J125" s="37">
        <v>394900.75</v>
      </c>
      <c r="K125" s="37">
        <v>451825.06</v>
      </c>
      <c r="L125" s="37">
        <v>442300.78</v>
      </c>
      <c r="M125" s="37">
        <v>466530.78</v>
      </c>
      <c r="N125" s="37">
        <v>424869.66</v>
      </c>
      <c r="O125" s="10">
        <f>SUM(C125:N125)</f>
        <v>5718453.86</v>
      </c>
    </row>
    <row r="126" spans="1:15" ht="15">
      <c r="A126" s="24" t="s">
        <v>23</v>
      </c>
      <c r="B126" s="25" t="s">
        <v>8</v>
      </c>
      <c r="C126" s="37">
        <v>65.3817949732832</v>
      </c>
      <c r="D126" s="37">
        <v>67.45995837669095</v>
      </c>
      <c r="E126" s="37">
        <v>61.353404072883166</v>
      </c>
      <c r="F126" s="37">
        <v>55.24239586595678</v>
      </c>
      <c r="G126" s="37">
        <v>46.96129911280101</v>
      </c>
      <c r="H126" s="37">
        <v>46.11446501393574</v>
      </c>
      <c r="I126" s="37">
        <v>55.65912196658629</v>
      </c>
      <c r="J126" s="37">
        <v>63.24483504163997</v>
      </c>
      <c r="K126" s="37">
        <v>64.08446561054377</v>
      </c>
      <c r="L126" s="37">
        <v>64.6638567251462</v>
      </c>
      <c r="M126" s="37">
        <v>63.232689075630255</v>
      </c>
      <c r="N126" s="37">
        <v>60.26520000000001</v>
      </c>
      <c r="O126" s="10">
        <f>SUM(O125/O123/O215)</f>
        <v>60.1866570494379</v>
      </c>
    </row>
    <row r="127" spans="1:15" ht="15">
      <c r="A127" s="24" t="s">
        <v>23</v>
      </c>
      <c r="B127" s="25" t="s">
        <v>9</v>
      </c>
      <c r="C127" s="38">
        <v>6.835987436588953</v>
      </c>
      <c r="D127" s="38">
        <v>7.36379252129264</v>
      </c>
      <c r="E127" s="38">
        <v>6.501213616791738</v>
      </c>
      <c r="F127" s="38">
        <v>6.60540333686224</v>
      </c>
      <c r="G127" s="38">
        <v>6.276549690518081</v>
      </c>
      <c r="H127" s="38">
        <v>6.344763744377096</v>
      </c>
      <c r="I127" s="38">
        <v>6.44330686690615</v>
      </c>
      <c r="J127" s="38">
        <v>6.949040236687838</v>
      </c>
      <c r="K127" s="38">
        <v>6.96807819434197</v>
      </c>
      <c r="L127" s="38">
        <v>6.581073286199957</v>
      </c>
      <c r="M127" s="38">
        <v>6.894706744167024</v>
      </c>
      <c r="N127" s="38">
        <v>6.582556839436884</v>
      </c>
      <c r="O127" s="14">
        <f>SUM(O125/O124)</f>
        <v>0.06717185264452695</v>
      </c>
    </row>
    <row r="128" spans="2:15" ht="15">
      <c r="B128" s="26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16"/>
    </row>
    <row r="129" spans="1:15" ht="15">
      <c r="A129" s="24" t="s">
        <v>23</v>
      </c>
      <c r="B129" s="7" t="s">
        <v>11</v>
      </c>
      <c r="C129" s="36">
        <v>4</v>
      </c>
      <c r="D129" s="36">
        <v>4</v>
      </c>
      <c r="E129" s="36">
        <v>4</v>
      </c>
      <c r="F129" s="36">
        <v>4</v>
      </c>
      <c r="G129" s="36">
        <v>4</v>
      </c>
      <c r="H129" s="36">
        <v>4</v>
      </c>
      <c r="I129" s="36">
        <v>4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8">
        <f>SUM(C129:N129)</f>
        <v>28</v>
      </c>
    </row>
    <row r="130" spans="1:15" ht="15">
      <c r="A130" s="24" t="s">
        <v>23</v>
      </c>
      <c r="B130" s="25" t="s">
        <v>7</v>
      </c>
      <c r="C130" s="37">
        <v>52007.9</v>
      </c>
      <c r="D130" s="37">
        <v>49958.6</v>
      </c>
      <c r="E130" s="37">
        <v>41979.4</v>
      </c>
      <c r="F130" s="37">
        <v>44231.3</v>
      </c>
      <c r="G130" s="37">
        <v>40458</v>
      </c>
      <c r="H130" s="37">
        <v>37912.1</v>
      </c>
      <c r="I130" s="37">
        <v>28205.1</v>
      </c>
      <c r="J130" s="37">
        <v>0</v>
      </c>
      <c r="K130" s="37">
        <v>0</v>
      </c>
      <c r="L130" s="37">
        <v>0</v>
      </c>
      <c r="M130" s="37">
        <v>0</v>
      </c>
      <c r="N130" s="37">
        <v>0</v>
      </c>
      <c r="O130" s="10">
        <f>SUM(C130:N130)</f>
        <v>294752.39999999997</v>
      </c>
    </row>
    <row r="131" spans="1:15" ht="15">
      <c r="A131" s="24" t="s">
        <v>23</v>
      </c>
      <c r="B131" s="25" t="s">
        <v>0</v>
      </c>
      <c r="C131" s="37">
        <v>3648.79</v>
      </c>
      <c r="D131" s="37">
        <v>2937.02</v>
      </c>
      <c r="E131" s="37">
        <v>2783.95</v>
      </c>
      <c r="F131" s="37">
        <v>3303.15</v>
      </c>
      <c r="G131" s="37">
        <v>2624.63</v>
      </c>
      <c r="H131" s="37">
        <v>2160.86</v>
      </c>
      <c r="I131" s="37">
        <v>2711.47</v>
      </c>
      <c r="J131" s="37">
        <v>0</v>
      </c>
      <c r="K131" s="37">
        <v>0</v>
      </c>
      <c r="L131" s="37">
        <v>0</v>
      </c>
      <c r="M131" s="37">
        <v>0</v>
      </c>
      <c r="N131" s="37">
        <v>0</v>
      </c>
      <c r="O131" s="10">
        <f>SUM(C131:N131)</f>
        <v>20169.87</v>
      </c>
    </row>
    <row r="132" spans="1:15" ht="15">
      <c r="A132" s="24" t="s">
        <v>23</v>
      </c>
      <c r="B132" s="25" t="s">
        <v>8</v>
      </c>
      <c r="C132" s="37">
        <v>29.425725806451617</v>
      </c>
      <c r="D132" s="37">
        <v>23.68564516129032</v>
      </c>
      <c r="E132" s="37">
        <v>23.199583333333337</v>
      </c>
      <c r="F132" s="37">
        <v>26.638306451612902</v>
      </c>
      <c r="G132" s="37">
        <v>21.871916666666667</v>
      </c>
      <c r="H132" s="37">
        <v>17.513204488778054</v>
      </c>
      <c r="I132" s="37">
        <v>21.921088308457712</v>
      </c>
      <c r="J132" s="37">
        <v>0</v>
      </c>
      <c r="K132" s="37">
        <v>0</v>
      </c>
      <c r="L132" s="37">
        <v>0</v>
      </c>
      <c r="M132" s="37">
        <v>0</v>
      </c>
      <c r="N132" s="37">
        <v>0</v>
      </c>
      <c r="O132" s="10">
        <f>SUM(O131/O129/O215)</f>
        <v>23.920267495488268</v>
      </c>
    </row>
    <row r="133" spans="1:15" ht="15">
      <c r="A133" s="24" t="s">
        <v>23</v>
      </c>
      <c r="B133" s="25" t="s">
        <v>9</v>
      </c>
      <c r="C133" s="38">
        <v>7.015837978460966</v>
      </c>
      <c r="D133" s="38">
        <v>5.878907735605082</v>
      </c>
      <c r="E133" s="38">
        <v>6.631705074393632</v>
      </c>
      <c r="F133" s="38">
        <v>7.467901689527552</v>
      </c>
      <c r="G133" s="38">
        <v>6.487295466903951</v>
      </c>
      <c r="H133" s="38">
        <v>5.6996578928627</v>
      </c>
      <c r="I133" s="38">
        <v>9.613403249766886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14">
        <f>SUM(O131/O130)</f>
        <v>0.06842987538014958</v>
      </c>
    </row>
    <row r="134" spans="2:15" ht="15">
      <c r="B134" s="26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16"/>
    </row>
    <row r="135" spans="1:15" ht="15">
      <c r="A135" s="24" t="s">
        <v>23</v>
      </c>
      <c r="B135" s="7" t="s">
        <v>12</v>
      </c>
      <c r="C135" s="36">
        <v>644</v>
      </c>
      <c r="D135" s="36">
        <v>644</v>
      </c>
      <c r="E135" s="36">
        <v>619</v>
      </c>
      <c r="F135" s="36">
        <v>606</v>
      </c>
      <c r="G135" s="36">
        <v>517</v>
      </c>
      <c r="H135" s="36">
        <v>501</v>
      </c>
      <c r="I135" s="36">
        <v>490</v>
      </c>
      <c r="J135" s="36">
        <v>473</v>
      </c>
      <c r="K135" s="36">
        <v>466</v>
      </c>
      <c r="L135" s="36">
        <v>480</v>
      </c>
      <c r="M135" s="36">
        <v>478</v>
      </c>
      <c r="N135" s="36">
        <v>458</v>
      </c>
      <c r="O135" s="8">
        <f>SUM(C135:N135)</f>
        <v>6376</v>
      </c>
    </row>
    <row r="136" spans="1:15" ht="15">
      <c r="A136" s="24" t="s">
        <v>23</v>
      </c>
      <c r="B136" s="25" t="s">
        <v>7</v>
      </c>
      <c r="C136" s="37">
        <v>29918090.29</v>
      </c>
      <c r="D136" s="37">
        <v>28131420.75</v>
      </c>
      <c r="E136" s="37">
        <v>26502515.990000002</v>
      </c>
      <c r="F136" s="37">
        <v>25118826.59</v>
      </c>
      <c r="G136" s="37">
        <v>19703484.25</v>
      </c>
      <c r="H136" s="37">
        <v>18868913.25</v>
      </c>
      <c r="I136" s="37">
        <v>20082691.05</v>
      </c>
      <c r="J136" s="37">
        <v>18380930.11</v>
      </c>
      <c r="K136" s="37">
        <v>21496258.25</v>
      </c>
      <c r="L136" s="37">
        <v>19839806.75</v>
      </c>
      <c r="M136" s="37">
        <v>22361492.5</v>
      </c>
      <c r="N136" s="37">
        <v>21205941.66</v>
      </c>
      <c r="O136" s="10">
        <f>SUM(C136:N136)</f>
        <v>271610371.44000006</v>
      </c>
    </row>
    <row r="137" spans="1:15" ht="15">
      <c r="A137" s="24" t="s">
        <v>23</v>
      </c>
      <c r="B137" s="25" t="s">
        <v>0</v>
      </c>
      <c r="C137" s="37">
        <v>1463449.8</v>
      </c>
      <c r="D137" s="37">
        <v>1398691.41</v>
      </c>
      <c r="E137" s="37">
        <v>1199468.79</v>
      </c>
      <c r="F137" s="37">
        <v>1154441.7</v>
      </c>
      <c r="G137" s="37">
        <v>892166.97</v>
      </c>
      <c r="H137" s="37">
        <v>822856.2</v>
      </c>
      <c r="I137" s="37">
        <v>875798.47</v>
      </c>
      <c r="J137" s="37">
        <v>834039.3</v>
      </c>
      <c r="K137" s="37">
        <v>1047143.89</v>
      </c>
      <c r="L137" s="37">
        <v>926613.73</v>
      </c>
      <c r="M137" s="37">
        <v>1009973.16</v>
      </c>
      <c r="N137" s="37">
        <v>1008889.03</v>
      </c>
      <c r="O137" s="10">
        <f>SUM(C137:N137)</f>
        <v>12633532.450000001</v>
      </c>
    </row>
    <row r="138" spans="1:15" ht="15">
      <c r="A138" s="24" t="s">
        <v>23</v>
      </c>
      <c r="B138" s="25" t="s">
        <v>8</v>
      </c>
      <c r="C138" s="37">
        <v>73.30443798837908</v>
      </c>
      <c r="D138" s="37">
        <v>70.0606797235023</v>
      </c>
      <c r="E138" s="37">
        <v>64.59174959612277</v>
      </c>
      <c r="F138" s="37">
        <v>61.45223570744171</v>
      </c>
      <c r="G138" s="37">
        <v>57.522048355899415</v>
      </c>
      <c r="H138" s="37">
        <v>53.24578075768662</v>
      </c>
      <c r="I138" s="37">
        <v>57.79967565235049</v>
      </c>
      <c r="J138" s="37">
        <v>62.97487919057686</v>
      </c>
      <c r="K138" s="37">
        <v>72.66708608246321</v>
      </c>
      <c r="L138" s="37">
        <v>64.34817569444445</v>
      </c>
      <c r="M138" s="37">
        <v>68.15853421514375</v>
      </c>
      <c r="N138" s="37">
        <v>73.42714919941777</v>
      </c>
      <c r="O138" s="10">
        <f>SUM(O137/O135/O215)</f>
        <v>65.7956915621771</v>
      </c>
    </row>
    <row r="139" spans="1:15" ht="15">
      <c r="A139" s="24" t="s">
        <v>23</v>
      </c>
      <c r="B139" s="25" t="s">
        <v>9</v>
      </c>
      <c r="C139" s="38">
        <v>4.8915214367447515</v>
      </c>
      <c r="D139" s="38">
        <v>4.971989941176362</v>
      </c>
      <c r="E139" s="38">
        <v>4.525867621219763</v>
      </c>
      <c r="F139" s="38">
        <v>4.595922090005558</v>
      </c>
      <c r="G139" s="38">
        <v>4.527965504375198</v>
      </c>
      <c r="H139" s="38">
        <v>4.360909338538614</v>
      </c>
      <c r="I139" s="38">
        <v>4.36096172479833</v>
      </c>
      <c r="J139" s="38">
        <v>4.537525005583084</v>
      </c>
      <c r="K139" s="38">
        <v>4.871284471100919</v>
      </c>
      <c r="L139" s="38">
        <v>4.670477599284076</v>
      </c>
      <c r="M139" s="38">
        <v>4.516573122299417</v>
      </c>
      <c r="N139" s="38">
        <v>4.757577127089013</v>
      </c>
      <c r="O139" s="14">
        <f>SUM(O137/O136)</f>
        <v>0.046513439023041156</v>
      </c>
    </row>
    <row r="140" spans="2:15" ht="15">
      <c r="B140" s="26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16"/>
    </row>
    <row r="141" spans="1:15" ht="15" customHeight="1">
      <c r="A141" s="24" t="s">
        <v>23</v>
      </c>
      <c r="B141" s="7" t="s">
        <v>13</v>
      </c>
      <c r="C141" s="36">
        <v>48</v>
      </c>
      <c r="D141" s="36">
        <v>50</v>
      </c>
      <c r="E141" s="36">
        <v>56</v>
      </c>
      <c r="F141" s="36">
        <v>54</v>
      </c>
      <c r="G141" s="36">
        <v>43</v>
      </c>
      <c r="H141" s="36">
        <v>44</v>
      </c>
      <c r="I141" s="36">
        <v>39</v>
      </c>
      <c r="J141" s="36">
        <v>39</v>
      </c>
      <c r="K141" s="36">
        <v>39</v>
      </c>
      <c r="L141" s="36">
        <v>39</v>
      </c>
      <c r="M141" s="36">
        <v>39</v>
      </c>
      <c r="N141" s="36">
        <v>39</v>
      </c>
      <c r="O141" s="8">
        <f>SUM(C141:N141)</f>
        <v>529</v>
      </c>
    </row>
    <row r="142" spans="1:15" ht="15" customHeight="1">
      <c r="A142" s="24" t="s">
        <v>23</v>
      </c>
      <c r="B142" s="25" t="s">
        <v>7</v>
      </c>
      <c r="C142" s="37">
        <v>2801944</v>
      </c>
      <c r="D142" s="37">
        <v>2505492.5</v>
      </c>
      <c r="E142" s="37">
        <v>2716860</v>
      </c>
      <c r="F142" s="37">
        <v>2144852.73</v>
      </c>
      <c r="G142" s="37">
        <v>1747564</v>
      </c>
      <c r="H142" s="37">
        <v>1619772.65</v>
      </c>
      <c r="I142" s="37">
        <v>1878014.5</v>
      </c>
      <c r="J142" s="37">
        <v>1791585</v>
      </c>
      <c r="K142" s="37">
        <v>2044610</v>
      </c>
      <c r="L142" s="37">
        <v>1914396</v>
      </c>
      <c r="M142" s="37">
        <v>2055261</v>
      </c>
      <c r="N142" s="37">
        <v>2180096.5</v>
      </c>
      <c r="O142" s="10">
        <f>SUM(C142:N142)</f>
        <v>25400448.880000003</v>
      </c>
    </row>
    <row r="143" spans="1:15" ht="15" customHeight="1">
      <c r="A143" s="24" t="s">
        <v>23</v>
      </c>
      <c r="B143" s="25" t="s">
        <v>0</v>
      </c>
      <c r="C143" s="37">
        <v>165019.45</v>
      </c>
      <c r="D143" s="37">
        <v>150381.86</v>
      </c>
      <c r="E143" s="37">
        <v>189254.43</v>
      </c>
      <c r="F143" s="37">
        <v>140588.11</v>
      </c>
      <c r="G143" s="37">
        <v>116484.07</v>
      </c>
      <c r="H143" s="37">
        <v>87603.1</v>
      </c>
      <c r="I143" s="37">
        <v>124481.15</v>
      </c>
      <c r="J143" s="37">
        <v>107531.46</v>
      </c>
      <c r="K143" s="37">
        <v>135728.55</v>
      </c>
      <c r="L143" s="37">
        <v>122341.41</v>
      </c>
      <c r="M143" s="37">
        <v>134834.87</v>
      </c>
      <c r="N143" s="37">
        <v>142861.46</v>
      </c>
      <c r="O143" s="10">
        <f>SUM(C143:N143)</f>
        <v>1617109.92</v>
      </c>
    </row>
    <row r="144" spans="1:15" ht="15" customHeight="1">
      <c r="A144" s="24" t="s">
        <v>23</v>
      </c>
      <c r="B144" s="25" t="s">
        <v>8</v>
      </c>
      <c r="C144" s="37">
        <v>110.90016801075268</v>
      </c>
      <c r="D144" s="37">
        <v>97.02055483870967</v>
      </c>
      <c r="E144" s="37">
        <v>112.65144642857142</v>
      </c>
      <c r="F144" s="37">
        <v>83.983339307049</v>
      </c>
      <c r="G144" s="37">
        <v>90.29772868217054</v>
      </c>
      <c r="H144" s="37">
        <v>64.54547154840174</v>
      </c>
      <c r="I144" s="37">
        <v>103.2182006633499</v>
      </c>
      <c r="J144" s="37">
        <v>98.47203296703297</v>
      </c>
      <c r="K144" s="37">
        <v>112.54440298507461</v>
      </c>
      <c r="L144" s="37">
        <v>104.56530769230768</v>
      </c>
      <c r="M144" s="37">
        <v>111.52594706368899</v>
      </c>
      <c r="N144" s="37">
        <v>122.10381196581194</v>
      </c>
      <c r="O144" s="10">
        <f>SUM(O143/O141/O215)</f>
        <v>101.50906639000532</v>
      </c>
    </row>
    <row r="145" spans="1:15" ht="15" customHeight="1">
      <c r="A145" s="24" t="s">
        <v>23</v>
      </c>
      <c r="B145" s="25" t="s">
        <v>9</v>
      </c>
      <c r="C145" s="38">
        <v>5.889462815816447</v>
      </c>
      <c r="D145" s="38">
        <v>6.002087813074675</v>
      </c>
      <c r="E145" s="38">
        <v>6.9659250016563234</v>
      </c>
      <c r="F145" s="38">
        <v>6.554674268941532</v>
      </c>
      <c r="G145" s="38">
        <v>6.665510962688634</v>
      </c>
      <c r="H145" s="38">
        <v>5.408357771690984</v>
      </c>
      <c r="I145" s="38">
        <v>6.628338066612372</v>
      </c>
      <c r="J145" s="38">
        <v>6.002029487855727</v>
      </c>
      <c r="K145" s="38">
        <v>6.63835890463218</v>
      </c>
      <c r="L145" s="38">
        <v>6.3906010041809544</v>
      </c>
      <c r="M145" s="38">
        <v>6.560474314454466</v>
      </c>
      <c r="N145" s="38">
        <v>6.552987906727982</v>
      </c>
      <c r="O145" s="14">
        <f>SUM(O143/O142)</f>
        <v>0.06366461977265654</v>
      </c>
    </row>
    <row r="146" spans="2:15" ht="15">
      <c r="B146" s="26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16"/>
    </row>
    <row r="147" spans="1:15" ht="15">
      <c r="A147" s="24" t="s">
        <v>23</v>
      </c>
      <c r="B147" s="7" t="s">
        <v>14</v>
      </c>
      <c r="C147" s="36">
        <v>704</v>
      </c>
      <c r="D147" s="36">
        <v>694</v>
      </c>
      <c r="E147" s="36">
        <v>675</v>
      </c>
      <c r="F147" s="36">
        <v>659</v>
      </c>
      <c r="G147" s="36">
        <v>565</v>
      </c>
      <c r="H147" s="36">
        <v>569</v>
      </c>
      <c r="I147" s="36">
        <v>567</v>
      </c>
      <c r="J147" s="36">
        <v>556</v>
      </c>
      <c r="K147" s="36">
        <v>526</v>
      </c>
      <c r="L147" s="36">
        <v>540</v>
      </c>
      <c r="M147" s="36">
        <v>548</v>
      </c>
      <c r="N147" s="36">
        <v>550</v>
      </c>
      <c r="O147" s="8">
        <f>SUM(C147:N147)</f>
        <v>7153</v>
      </c>
    </row>
    <row r="148" spans="1:15" ht="15">
      <c r="A148" s="24" t="s">
        <v>23</v>
      </c>
      <c r="B148" s="25" t="s">
        <v>7</v>
      </c>
      <c r="C148" s="37">
        <v>44203179</v>
      </c>
      <c r="D148" s="37">
        <v>40308503.980000004</v>
      </c>
      <c r="E148" s="37">
        <v>37610843.99</v>
      </c>
      <c r="F148" s="37">
        <v>35995091.34</v>
      </c>
      <c r="G148" s="37">
        <v>27827915</v>
      </c>
      <c r="H148" s="37">
        <v>27447709</v>
      </c>
      <c r="I148" s="37">
        <v>31336701</v>
      </c>
      <c r="J148" s="37">
        <v>27992383</v>
      </c>
      <c r="K148" s="37">
        <v>32664582</v>
      </c>
      <c r="L148" s="37">
        <v>32567178.310000002</v>
      </c>
      <c r="M148" s="37">
        <v>34152656</v>
      </c>
      <c r="N148" s="37">
        <v>32499736</v>
      </c>
      <c r="O148" s="10">
        <f>SUM(C148:N148)</f>
        <v>404606478.62</v>
      </c>
    </row>
    <row r="149" spans="1:15" ht="15">
      <c r="A149" s="24" t="s">
        <v>23</v>
      </c>
      <c r="B149" s="25" t="s">
        <v>0</v>
      </c>
      <c r="C149" s="37">
        <v>2219287.2</v>
      </c>
      <c r="D149" s="37">
        <v>2058371.76</v>
      </c>
      <c r="E149" s="37">
        <v>1894564.21</v>
      </c>
      <c r="F149" s="37">
        <v>1705296.46</v>
      </c>
      <c r="G149" s="37">
        <v>1335174.27</v>
      </c>
      <c r="H149" s="37">
        <v>1401886.11</v>
      </c>
      <c r="I149" s="37">
        <v>1423769.29</v>
      </c>
      <c r="J149" s="37">
        <v>1454073.51</v>
      </c>
      <c r="K149" s="37">
        <v>1716462.2</v>
      </c>
      <c r="L149" s="37">
        <v>1596365.13</v>
      </c>
      <c r="M149" s="37">
        <v>1626090.41</v>
      </c>
      <c r="N149" s="37">
        <v>1522905.02</v>
      </c>
      <c r="O149" s="10">
        <f>SUM(C149:N149)</f>
        <v>19954245.57</v>
      </c>
    </row>
    <row r="150" spans="1:15" ht="15">
      <c r="A150" s="24" t="s">
        <v>23</v>
      </c>
      <c r="B150" s="25" t="s">
        <v>8</v>
      </c>
      <c r="C150" s="37">
        <v>101.69021260997067</v>
      </c>
      <c r="D150" s="37">
        <v>95.6759207957609</v>
      </c>
      <c r="E150" s="37">
        <v>93.5587264197531</v>
      </c>
      <c r="F150" s="37">
        <v>83.47429928043468</v>
      </c>
      <c r="G150" s="37">
        <v>78.77134336283186</v>
      </c>
      <c r="H150" s="37">
        <v>79.872898728574</v>
      </c>
      <c r="I150" s="37">
        <v>81.20333416690798</v>
      </c>
      <c r="J150" s="37">
        <v>93.40143306783146</v>
      </c>
      <c r="K150" s="37">
        <v>105.52753627300757</v>
      </c>
      <c r="L150" s="37">
        <v>98.54105740740741</v>
      </c>
      <c r="M150" s="37">
        <v>95.71994407817282</v>
      </c>
      <c r="N150" s="37">
        <v>92.29727393939395</v>
      </c>
      <c r="O150" s="10">
        <f>SUM(O149/O147/O215)</f>
        <v>92.63349538639692</v>
      </c>
    </row>
    <row r="151" spans="1:15" ht="15">
      <c r="A151" s="24" t="s">
        <v>23</v>
      </c>
      <c r="B151" s="25" t="s">
        <v>9</v>
      </c>
      <c r="C151" s="38">
        <v>5.020650664061967</v>
      </c>
      <c r="D151" s="38">
        <v>5.106544666161039</v>
      </c>
      <c r="E151" s="38">
        <v>5.0372818288888395</v>
      </c>
      <c r="F151" s="38">
        <v>4.737580588120269</v>
      </c>
      <c r="G151" s="38">
        <v>4.7979673288494675</v>
      </c>
      <c r="H151" s="38">
        <v>5.1074794985621566</v>
      </c>
      <c r="I151" s="38">
        <v>4.543456217679072</v>
      </c>
      <c r="J151" s="38">
        <v>5.1945327770058025</v>
      </c>
      <c r="K151" s="38">
        <v>5.254811465213301</v>
      </c>
      <c r="L151" s="38">
        <v>4.901760646269511</v>
      </c>
      <c r="M151" s="38">
        <v>4.761241439026001</v>
      </c>
      <c r="N151" s="38">
        <v>4.685899663923424</v>
      </c>
      <c r="O151" s="14">
        <f>SUM(O149/O148)</f>
        <v>0.04931766203561143</v>
      </c>
    </row>
    <row r="152" spans="2:15" ht="15">
      <c r="B152" s="26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16"/>
    </row>
    <row r="153" spans="1:15" ht="15">
      <c r="A153" s="24" t="s">
        <v>23</v>
      </c>
      <c r="B153" s="7" t="s">
        <v>38</v>
      </c>
      <c r="C153" s="36">
        <v>0</v>
      </c>
      <c r="D153" s="36">
        <v>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8">
        <f>SUM(C153:N153)</f>
        <v>0</v>
      </c>
    </row>
    <row r="154" spans="1:15" ht="15">
      <c r="A154" s="24" t="s">
        <v>23</v>
      </c>
      <c r="B154" s="25" t="s">
        <v>7</v>
      </c>
      <c r="C154" s="37">
        <v>0</v>
      </c>
      <c r="D154" s="37">
        <v>0</v>
      </c>
      <c r="E154" s="37">
        <v>0</v>
      </c>
      <c r="F154" s="37">
        <v>0</v>
      </c>
      <c r="G154" s="37">
        <v>0</v>
      </c>
      <c r="H154" s="37"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v>0</v>
      </c>
      <c r="N154" s="37">
        <v>0</v>
      </c>
      <c r="O154" s="10">
        <f>SUM(C154:N154)</f>
        <v>0</v>
      </c>
    </row>
    <row r="155" spans="1:15" ht="15">
      <c r="A155" s="24" t="s">
        <v>23</v>
      </c>
      <c r="B155" s="25" t="s">
        <v>0</v>
      </c>
      <c r="C155" s="37">
        <v>0</v>
      </c>
      <c r="D155" s="37">
        <v>0</v>
      </c>
      <c r="E155" s="37">
        <v>0</v>
      </c>
      <c r="F155" s="37">
        <v>0</v>
      </c>
      <c r="G155" s="37">
        <v>0</v>
      </c>
      <c r="H155" s="37"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v>0</v>
      </c>
      <c r="N155" s="37">
        <v>0</v>
      </c>
      <c r="O155" s="10">
        <f>SUM(C155:N155)</f>
        <v>0</v>
      </c>
    </row>
    <row r="156" spans="1:15" ht="15">
      <c r="A156" s="24" t="s">
        <v>23</v>
      </c>
      <c r="B156" s="25" t="s">
        <v>8</v>
      </c>
      <c r="C156" s="37">
        <v>0</v>
      </c>
      <c r="D156" s="37">
        <v>0</v>
      </c>
      <c r="E156" s="37">
        <v>0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10" t="e">
        <f>SUM(O155/O153/O215)</f>
        <v>#DIV/0!</v>
      </c>
    </row>
    <row r="157" spans="1:15" ht="15">
      <c r="A157" s="24" t="s">
        <v>23</v>
      </c>
      <c r="B157" s="25" t="s">
        <v>9</v>
      </c>
      <c r="C157" s="38">
        <v>0</v>
      </c>
      <c r="D157" s="38">
        <v>0</v>
      </c>
      <c r="E157" s="38">
        <v>0</v>
      </c>
      <c r="F157" s="38">
        <v>0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14" t="e">
        <f>SUM(O155/O154)</f>
        <v>#DIV/0!</v>
      </c>
    </row>
    <row r="158" spans="2:15" ht="15">
      <c r="B158" s="26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16"/>
    </row>
    <row r="159" spans="1:15" ht="15">
      <c r="A159" s="24" t="s">
        <v>23</v>
      </c>
      <c r="B159" s="7" t="s">
        <v>15</v>
      </c>
      <c r="C159" s="36">
        <v>61</v>
      </c>
      <c r="D159" s="36">
        <v>61</v>
      </c>
      <c r="E159" s="36">
        <v>61</v>
      </c>
      <c r="F159" s="36">
        <v>54</v>
      </c>
      <c r="G159" s="36">
        <v>43</v>
      </c>
      <c r="H159" s="36">
        <v>40</v>
      </c>
      <c r="I159" s="36">
        <v>41</v>
      </c>
      <c r="J159" s="36">
        <v>41</v>
      </c>
      <c r="K159" s="36">
        <v>39</v>
      </c>
      <c r="L159" s="36">
        <v>39</v>
      </c>
      <c r="M159" s="36">
        <v>39</v>
      </c>
      <c r="N159" s="36">
        <v>39</v>
      </c>
      <c r="O159" s="8">
        <f>SUM(C159:N159)</f>
        <v>558</v>
      </c>
    </row>
    <row r="160" spans="1:15" ht="15">
      <c r="A160" s="24" t="s">
        <v>23</v>
      </c>
      <c r="B160" s="25" t="s">
        <v>7</v>
      </c>
      <c r="C160" s="37">
        <v>6783757.99</v>
      </c>
      <c r="D160" s="37">
        <v>6317045</v>
      </c>
      <c r="E160" s="37">
        <v>6096540</v>
      </c>
      <c r="F160" s="37">
        <v>5024280</v>
      </c>
      <c r="G160" s="37">
        <v>3363945</v>
      </c>
      <c r="H160" s="37">
        <v>3753535</v>
      </c>
      <c r="I160" s="37">
        <v>4200480</v>
      </c>
      <c r="J160" s="37">
        <v>3536455</v>
      </c>
      <c r="K160" s="37">
        <v>4144505</v>
      </c>
      <c r="L160" s="37">
        <v>3576325</v>
      </c>
      <c r="M160" s="37">
        <v>3468445</v>
      </c>
      <c r="N160" s="37">
        <v>4183140</v>
      </c>
      <c r="O160" s="10">
        <f>SUM(C160:N160)</f>
        <v>54448452.99</v>
      </c>
    </row>
    <row r="161" spans="1:15" ht="15">
      <c r="A161" s="24" t="s">
        <v>23</v>
      </c>
      <c r="B161" s="25" t="s">
        <v>0</v>
      </c>
      <c r="C161" s="37">
        <v>336565.87</v>
      </c>
      <c r="D161" s="37">
        <v>280869.64</v>
      </c>
      <c r="E161" s="37">
        <v>276650.57</v>
      </c>
      <c r="F161" s="37">
        <v>228471.85</v>
      </c>
      <c r="G161" s="37">
        <v>174838.65</v>
      </c>
      <c r="H161" s="37">
        <v>232910.96</v>
      </c>
      <c r="I161" s="37">
        <v>185743.71</v>
      </c>
      <c r="J161" s="37">
        <v>134463.2</v>
      </c>
      <c r="K161" s="37">
        <v>211423.86</v>
      </c>
      <c r="L161" s="37">
        <v>105990.66</v>
      </c>
      <c r="M161" s="37">
        <v>215021.66</v>
      </c>
      <c r="N161" s="37">
        <v>171593.22</v>
      </c>
      <c r="O161" s="10">
        <f>SUM(C161:N161)</f>
        <v>2554543.8500000006</v>
      </c>
    </row>
    <row r="162" spans="1:15" ht="15">
      <c r="A162" s="24" t="s">
        <v>23</v>
      </c>
      <c r="B162" s="25" t="s">
        <v>8</v>
      </c>
      <c r="C162" s="37">
        <v>177.9830089899524</v>
      </c>
      <c r="D162" s="37">
        <v>148.52968799576942</v>
      </c>
      <c r="E162" s="37">
        <v>151.17517486338798</v>
      </c>
      <c r="F162" s="37">
        <v>136.48258661887695</v>
      </c>
      <c r="G162" s="37">
        <v>135.53383720930233</v>
      </c>
      <c r="H162" s="37">
        <v>188.76823441396508</v>
      </c>
      <c r="I162" s="37">
        <v>146.5033509282854</v>
      </c>
      <c r="J162" s="37">
        <v>117.12822299651569</v>
      </c>
      <c r="K162" s="37">
        <v>175.31</v>
      </c>
      <c r="L162" s="37">
        <v>90.59030769230769</v>
      </c>
      <c r="M162" s="37">
        <v>177.850835401158</v>
      </c>
      <c r="N162" s="37">
        <v>146.66087179487178</v>
      </c>
      <c r="O162" s="10">
        <f>SUM(O161/O159/O215)</f>
        <v>152.01978964662968</v>
      </c>
    </row>
    <row r="163" spans="1:15" ht="15">
      <c r="A163" s="24" t="s">
        <v>23</v>
      </c>
      <c r="B163" s="25" t="s">
        <v>9</v>
      </c>
      <c r="C163" s="38">
        <v>4.961348422159736</v>
      </c>
      <c r="D163" s="38">
        <v>4.446218762095252</v>
      </c>
      <c r="E163" s="38">
        <v>4.537829162114906</v>
      </c>
      <c r="F163" s="38">
        <v>4.547355043906789</v>
      </c>
      <c r="G163" s="38">
        <v>5.19742891159041</v>
      </c>
      <c r="H163" s="38">
        <v>6.205109583366081</v>
      </c>
      <c r="I163" s="38">
        <v>4.4219639184093245</v>
      </c>
      <c r="J163" s="38">
        <v>3.8022030536229083</v>
      </c>
      <c r="K163" s="38">
        <v>5.10130546349926</v>
      </c>
      <c r="L163" s="38">
        <v>2.9636752811894893</v>
      </c>
      <c r="M163" s="38">
        <v>6.199367728189434</v>
      </c>
      <c r="N163" s="38">
        <v>4.102019535564193</v>
      </c>
      <c r="O163" s="14">
        <f>SUM(O161/O160)</f>
        <v>0.046916738855173126</v>
      </c>
    </row>
    <row r="164" spans="2:15" ht="15">
      <c r="B164" s="26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14"/>
    </row>
    <row r="165" spans="1:15" ht="15">
      <c r="A165" s="24" t="s">
        <v>23</v>
      </c>
      <c r="B165" s="7" t="s">
        <v>41</v>
      </c>
      <c r="C165" s="36">
        <v>6</v>
      </c>
      <c r="D165" s="36">
        <v>6</v>
      </c>
      <c r="E165" s="36">
        <v>6</v>
      </c>
      <c r="F165" s="36">
        <v>4</v>
      </c>
      <c r="G165" s="36">
        <v>4</v>
      </c>
      <c r="H165" s="36">
        <v>4</v>
      </c>
      <c r="I165" s="36">
        <v>4</v>
      </c>
      <c r="J165" s="36">
        <v>4</v>
      </c>
      <c r="K165" s="36">
        <v>4</v>
      </c>
      <c r="L165" s="36">
        <v>4</v>
      </c>
      <c r="M165" s="36">
        <v>4</v>
      </c>
      <c r="N165" s="36">
        <v>4</v>
      </c>
      <c r="O165" s="8">
        <f>SUM(C165:N165)</f>
        <v>54</v>
      </c>
    </row>
    <row r="166" spans="1:15" ht="15">
      <c r="A166" s="24" t="s">
        <v>23</v>
      </c>
      <c r="B166" s="25" t="s">
        <v>7</v>
      </c>
      <c r="C166" s="37">
        <v>564205</v>
      </c>
      <c r="D166" s="37">
        <v>582255</v>
      </c>
      <c r="E166" s="37">
        <v>466455</v>
      </c>
      <c r="F166" s="37">
        <v>637570</v>
      </c>
      <c r="G166" s="37">
        <v>542840</v>
      </c>
      <c r="H166" s="37">
        <v>330465</v>
      </c>
      <c r="I166" s="37">
        <v>409765</v>
      </c>
      <c r="J166" s="37">
        <v>860035</v>
      </c>
      <c r="K166" s="37">
        <v>455610</v>
      </c>
      <c r="L166" s="37">
        <v>247270</v>
      </c>
      <c r="M166" s="37">
        <v>359595</v>
      </c>
      <c r="N166" s="37">
        <v>501250</v>
      </c>
      <c r="O166" s="10">
        <f>SUM(C166:N166)</f>
        <v>5957315</v>
      </c>
    </row>
    <row r="167" spans="1:15" ht="15">
      <c r="A167" s="24" t="s">
        <v>23</v>
      </c>
      <c r="B167" s="25" t="s">
        <v>0</v>
      </c>
      <c r="C167" s="37">
        <v>6435.5</v>
      </c>
      <c r="D167" s="37">
        <v>36735.85</v>
      </c>
      <c r="E167" s="37">
        <v>4271.09</v>
      </c>
      <c r="F167" s="37">
        <v>55345.01</v>
      </c>
      <c r="G167" s="37">
        <v>-7237.81</v>
      </c>
      <c r="H167" s="37">
        <v>22959.2</v>
      </c>
      <c r="I167" s="37">
        <v>-51962.25</v>
      </c>
      <c r="J167" s="37">
        <v>3912.5</v>
      </c>
      <c r="K167" s="37">
        <v>-11933.43</v>
      </c>
      <c r="L167" s="37">
        <v>43527.6</v>
      </c>
      <c r="M167" s="37">
        <v>3317.26</v>
      </c>
      <c r="N167" s="37">
        <v>8269.95</v>
      </c>
      <c r="O167" s="10">
        <f>SUM(C167:N167)</f>
        <v>113640.47</v>
      </c>
    </row>
    <row r="168" spans="1:15" ht="15">
      <c r="A168" s="24" t="s">
        <v>23</v>
      </c>
      <c r="B168" s="25" t="s">
        <v>8</v>
      </c>
      <c r="C168" s="37">
        <v>34.59946236559139</v>
      </c>
      <c r="D168" s="37">
        <v>197.5045698924731</v>
      </c>
      <c r="E168" s="37">
        <v>23.728277777777777</v>
      </c>
      <c r="F168" s="37">
        <v>446.3307258064516</v>
      </c>
      <c r="G168" s="37">
        <v>-60.315083333333334</v>
      </c>
      <c r="H168" s="37">
        <v>186.0783042394015</v>
      </c>
      <c r="I168" s="37">
        <v>-420.09281716417905</v>
      </c>
      <c r="J168" s="37">
        <v>34.933035714285715</v>
      </c>
      <c r="K168" s="37">
        <v>-96.47673507462687</v>
      </c>
      <c r="L168" s="37">
        <v>362.73</v>
      </c>
      <c r="M168" s="37">
        <v>26.752096774193546</v>
      </c>
      <c r="N168" s="37">
        <v>68.91625</v>
      </c>
      <c r="O168" s="10">
        <f>SUM(O167/O165/O215)</f>
        <v>69.88117933293229</v>
      </c>
    </row>
    <row r="169" spans="1:15" ht="15">
      <c r="A169" s="24" t="s">
        <v>23</v>
      </c>
      <c r="B169" s="25" t="s">
        <v>9</v>
      </c>
      <c r="C169" s="38">
        <v>1.1406315080511515</v>
      </c>
      <c r="D169" s="38">
        <v>6.309237361637083</v>
      </c>
      <c r="E169" s="38">
        <v>0.9156488836007762</v>
      </c>
      <c r="F169" s="38">
        <v>8.68061703028687</v>
      </c>
      <c r="G169" s="38">
        <v>-1.333322894407192</v>
      </c>
      <c r="H169" s="38">
        <v>6.947543612788041</v>
      </c>
      <c r="I169" s="38">
        <v>-12.680987883298965</v>
      </c>
      <c r="J169" s="38">
        <v>0.4549233461428896</v>
      </c>
      <c r="K169" s="38">
        <v>-2.619220385856325</v>
      </c>
      <c r="L169" s="38">
        <v>17.603267683099446</v>
      </c>
      <c r="M169" s="38">
        <v>0.9224989223988098</v>
      </c>
      <c r="N169" s="38">
        <v>1.6498653366583547</v>
      </c>
      <c r="O169" s="14">
        <f>SUM(O167/O166)</f>
        <v>0.019075786658922685</v>
      </c>
    </row>
    <row r="170" spans="2:15" ht="15">
      <c r="B170" s="26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14"/>
    </row>
    <row r="171" spans="1:15" ht="15">
      <c r="A171" s="24" t="s">
        <v>23</v>
      </c>
      <c r="B171" s="7" t="s">
        <v>39</v>
      </c>
      <c r="C171" s="36">
        <v>505</v>
      </c>
      <c r="D171" s="36">
        <v>514</v>
      </c>
      <c r="E171" s="36">
        <v>511</v>
      </c>
      <c r="F171" s="36">
        <v>510</v>
      </c>
      <c r="G171" s="36">
        <v>492</v>
      </c>
      <c r="H171" s="36">
        <v>497</v>
      </c>
      <c r="I171" s="36">
        <v>501</v>
      </c>
      <c r="J171" s="36">
        <v>482</v>
      </c>
      <c r="K171" s="36">
        <v>459</v>
      </c>
      <c r="L171" s="36">
        <v>470</v>
      </c>
      <c r="M171" s="36">
        <v>477</v>
      </c>
      <c r="N171" s="36">
        <v>489</v>
      </c>
      <c r="O171" s="8">
        <f>SUM(C171:N171)</f>
        <v>5907</v>
      </c>
    </row>
    <row r="172" spans="1:15" ht="15">
      <c r="A172" s="24" t="s">
        <v>23</v>
      </c>
      <c r="B172" s="25" t="s">
        <v>7</v>
      </c>
      <c r="C172" s="37">
        <v>28471564.39</v>
      </c>
      <c r="D172" s="37">
        <v>27960785.63</v>
      </c>
      <c r="E172" s="37">
        <v>26592636.150000002</v>
      </c>
      <c r="F172" s="37">
        <v>25613824.8</v>
      </c>
      <c r="G172" s="37">
        <v>23476259.94</v>
      </c>
      <c r="H172" s="37">
        <v>21824976.48</v>
      </c>
      <c r="I172" s="37">
        <v>27221671.96</v>
      </c>
      <c r="J172" s="37">
        <v>24383352.830000002</v>
      </c>
      <c r="K172" s="37">
        <v>26888743.990000002</v>
      </c>
      <c r="L172" s="37">
        <v>26235570.21</v>
      </c>
      <c r="M172" s="37">
        <v>28834186.71</v>
      </c>
      <c r="N172" s="37">
        <v>28649136.77</v>
      </c>
      <c r="O172" s="10">
        <f>SUM(C172:N172)</f>
        <v>316152709.86</v>
      </c>
    </row>
    <row r="173" spans="1:15" ht="15">
      <c r="A173" s="24" t="s">
        <v>23</v>
      </c>
      <c r="B173" s="25" t="s">
        <v>0</v>
      </c>
      <c r="C173" s="37">
        <v>1277377.58</v>
      </c>
      <c r="D173" s="37">
        <v>1297503.94</v>
      </c>
      <c r="E173" s="37">
        <v>1273353.33</v>
      </c>
      <c r="F173" s="37">
        <v>1197005.37</v>
      </c>
      <c r="G173" s="37">
        <v>1068327.57</v>
      </c>
      <c r="H173" s="37">
        <v>907013.26</v>
      </c>
      <c r="I173" s="37">
        <v>1129224.91</v>
      </c>
      <c r="J173" s="37">
        <v>1168715.99</v>
      </c>
      <c r="K173" s="37">
        <v>1154889.63</v>
      </c>
      <c r="L173" s="37">
        <v>992882.54</v>
      </c>
      <c r="M173" s="37">
        <v>1190336.71</v>
      </c>
      <c r="N173" s="37">
        <v>1379332.82</v>
      </c>
      <c r="O173" s="10">
        <f>SUM(C173:N173)</f>
        <v>14035963.650000002</v>
      </c>
    </row>
    <row r="174" spans="1:15" ht="15">
      <c r="A174" s="24" t="s">
        <v>23</v>
      </c>
      <c r="B174" s="25" t="s">
        <v>8</v>
      </c>
      <c r="C174" s="37">
        <v>81.59550175662729</v>
      </c>
      <c r="D174" s="37">
        <v>81.42989456508096</v>
      </c>
      <c r="E174" s="37">
        <v>83.06283953033268</v>
      </c>
      <c r="F174" s="37">
        <v>75.71191461100568</v>
      </c>
      <c r="G174" s="37">
        <v>72.37991666666667</v>
      </c>
      <c r="H174" s="37">
        <v>59.163822736920274</v>
      </c>
      <c r="I174" s="37">
        <v>72.88866957627035</v>
      </c>
      <c r="J174" s="37">
        <v>86.5972132483699</v>
      </c>
      <c r="K174" s="37">
        <v>81.36639888791338</v>
      </c>
      <c r="L174" s="37">
        <v>70.41720141843972</v>
      </c>
      <c r="M174" s="37">
        <v>80.49886454317982</v>
      </c>
      <c r="N174" s="37">
        <v>94.02405044308112</v>
      </c>
      <c r="O174" s="10">
        <f>SUM(O173/O171/O215)</f>
        <v>78.90349275612785</v>
      </c>
    </row>
    <row r="175" spans="1:15" ht="15">
      <c r="A175" s="24" t="s">
        <v>23</v>
      </c>
      <c r="B175" s="25" t="s">
        <v>9</v>
      </c>
      <c r="C175" s="38">
        <v>4.4865029631060604</v>
      </c>
      <c r="D175" s="38">
        <v>4.640441642697863</v>
      </c>
      <c r="E175" s="38">
        <v>4.78836818891308</v>
      </c>
      <c r="F175" s="38">
        <v>4.673278510127079</v>
      </c>
      <c r="G175" s="38">
        <v>4.550671924447945</v>
      </c>
      <c r="H175" s="38">
        <v>4.155849885250369</v>
      </c>
      <c r="I175" s="38">
        <v>4.148256990457099</v>
      </c>
      <c r="J175" s="38">
        <v>4.7930897696811945</v>
      </c>
      <c r="K175" s="38">
        <v>4.295067223777751</v>
      </c>
      <c r="L175" s="38">
        <v>3.7844900341504717</v>
      </c>
      <c r="M175" s="38">
        <v>4.128213228178823</v>
      </c>
      <c r="N175" s="38">
        <v>4.814570264624416</v>
      </c>
      <c r="O175" s="14">
        <f>SUM(O173/O172)</f>
        <v>0.04439615164524594</v>
      </c>
    </row>
    <row r="176" spans="2:15" ht="15">
      <c r="B176" s="26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14"/>
    </row>
    <row r="177" spans="1:15" ht="15">
      <c r="A177" s="24" t="s">
        <v>23</v>
      </c>
      <c r="B177" s="7" t="s">
        <v>16</v>
      </c>
      <c r="C177" s="36">
        <v>83</v>
      </c>
      <c r="D177" s="36">
        <v>80</v>
      </c>
      <c r="E177" s="36">
        <v>80</v>
      </c>
      <c r="F177" s="36">
        <v>77</v>
      </c>
      <c r="G177" s="36">
        <v>70</v>
      </c>
      <c r="H177" s="36">
        <v>76</v>
      </c>
      <c r="I177" s="36">
        <v>72</v>
      </c>
      <c r="J177" s="36">
        <v>71</v>
      </c>
      <c r="K177" s="36">
        <v>71</v>
      </c>
      <c r="L177" s="36">
        <v>71</v>
      </c>
      <c r="M177" s="36">
        <v>71</v>
      </c>
      <c r="N177" s="36">
        <v>73</v>
      </c>
      <c r="O177" s="8">
        <f>SUM(C177:N177)</f>
        <v>895</v>
      </c>
    </row>
    <row r="178" spans="1:15" ht="15">
      <c r="A178" s="24" t="s">
        <v>23</v>
      </c>
      <c r="B178" s="25" t="s">
        <v>0</v>
      </c>
      <c r="C178" s="37">
        <v>971956.32</v>
      </c>
      <c r="D178" s="37">
        <v>993032.72</v>
      </c>
      <c r="E178" s="37">
        <v>739840.21</v>
      </c>
      <c r="F178" s="37">
        <v>832480.72</v>
      </c>
      <c r="G178" s="37">
        <v>707924.23</v>
      </c>
      <c r="H178" s="37">
        <v>685549.58</v>
      </c>
      <c r="I178" s="37">
        <v>742997.45</v>
      </c>
      <c r="J178" s="37">
        <v>725935.26</v>
      </c>
      <c r="K178" s="37">
        <v>893415.99</v>
      </c>
      <c r="L178" s="37">
        <v>830312.99</v>
      </c>
      <c r="M178" s="37">
        <v>795512.37</v>
      </c>
      <c r="N178" s="37">
        <v>851394.72</v>
      </c>
      <c r="O178" s="10">
        <f>SUM(C178:N178)</f>
        <v>9770352.56</v>
      </c>
    </row>
    <row r="179" spans="1:15" ht="15">
      <c r="A179" s="24" t="s">
        <v>23</v>
      </c>
      <c r="B179" s="25" t="s">
        <v>8</v>
      </c>
      <c r="C179" s="37">
        <v>377.75216478818504</v>
      </c>
      <c r="D179" s="37">
        <v>400.41641935483864</v>
      </c>
      <c r="E179" s="37">
        <v>308.26675416666666</v>
      </c>
      <c r="F179" s="37">
        <v>348.7560620025136</v>
      </c>
      <c r="G179" s="37">
        <v>337.1067761904762</v>
      </c>
      <c r="H179" s="37">
        <v>292.4315704160651</v>
      </c>
      <c r="I179" s="37">
        <v>333.71223224156995</v>
      </c>
      <c r="J179" s="37">
        <v>365.15858148893363</v>
      </c>
      <c r="K179" s="37">
        <v>406.92340655875546</v>
      </c>
      <c r="L179" s="37">
        <v>389.81830516431927</v>
      </c>
      <c r="M179" s="37">
        <v>361.43224443434804</v>
      </c>
      <c r="N179" s="37">
        <v>388.7647123287671</v>
      </c>
      <c r="O179" s="5">
        <f>SUM(O178/O177/O215)</f>
        <v>362.5001280280685</v>
      </c>
    </row>
    <row r="180" spans="1:15" ht="15">
      <c r="A180" s="24"/>
      <c r="B180" s="26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16"/>
    </row>
    <row r="181" spans="1:15" ht="15">
      <c r="A181" s="24" t="s">
        <v>23</v>
      </c>
      <c r="B181" s="7" t="s">
        <v>17</v>
      </c>
      <c r="C181" s="36">
        <v>34</v>
      </c>
      <c r="D181" s="36">
        <v>30</v>
      </c>
      <c r="E181" s="36">
        <v>30</v>
      </c>
      <c r="F181" s="36">
        <v>29</v>
      </c>
      <c r="G181" s="36">
        <v>27</v>
      </c>
      <c r="H181" s="36">
        <v>32</v>
      </c>
      <c r="I181" s="36">
        <v>31</v>
      </c>
      <c r="J181" s="36">
        <v>31</v>
      </c>
      <c r="K181" s="36">
        <v>29</v>
      </c>
      <c r="L181" s="36">
        <v>31</v>
      </c>
      <c r="M181" s="36">
        <v>31</v>
      </c>
      <c r="N181" s="36">
        <v>32</v>
      </c>
      <c r="O181" s="8">
        <f>SUM(C181:N181)</f>
        <v>367</v>
      </c>
    </row>
    <row r="182" spans="1:15" ht="15">
      <c r="A182" s="24" t="s">
        <v>23</v>
      </c>
      <c r="B182" s="7" t="s">
        <v>18</v>
      </c>
      <c r="C182" s="37">
        <v>2175226.25</v>
      </c>
      <c r="D182" s="37">
        <v>2014864.5</v>
      </c>
      <c r="E182" s="37">
        <v>1916690.5</v>
      </c>
      <c r="F182" s="37">
        <v>2163933.25</v>
      </c>
      <c r="G182" s="37">
        <v>1647014</v>
      </c>
      <c r="H182" s="37">
        <v>1805330.75</v>
      </c>
      <c r="I182" s="37">
        <v>1775207.76</v>
      </c>
      <c r="J182" s="37">
        <v>1917409.25</v>
      </c>
      <c r="K182" s="37">
        <v>2365581.25</v>
      </c>
      <c r="L182" s="37">
        <v>2164405.05</v>
      </c>
      <c r="M182" s="37">
        <v>2299556</v>
      </c>
      <c r="N182" s="37">
        <v>2170773</v>
      </c>
      <c r="O182" s="10">
        <f>SUM(C182:N182)</f>
        <v>24415991.56</v>
      </c>
    </row>
    <row r="183" spans="1:15" ht="15">
      <c r="A183" s="24" t="s">
        <v>23</v>
      </c>
      <c r="B183" s="25" t="s">
        <v>0</v>
      </c>
      <c r="C183" s="37">
        <v>310593.25</v>
      </c>
      <c r="D183" s="37">
        <v>371189.5</v>
      </c>
      <c r="E183" s="37">
        <v>246605.5</v>
      </c>
      <c r="F183" s="37">
        <v>291393.75</v>
      </c>
      <c r="G183" s="37">
        <v>282699</v>
      </c>
      <c r="H183" s="37">
        <v>260738.5</v>
      </c>
      <c r="I183" s="37">
        <v>311351.01</v>
      </c>
      <c r="J183" s="37">
        <v>305655.75</v>
      </c>
      <c r="K183" s="37">
        <v>383610.25</v>
      </c>
      <c r="L183" s="37">
        <v>379834.3</v>
      </c>
      <c r="M183" s="37">
        <v>268996.5</v>
      </c>
      <c r="N183" s="37">
        <v>378595.25</v>
      </c>
      <c r="O183" s="10">
        <f>SUM(C183:N183)</f>
        <v>3791262.5599999996</v>
      </c>
    </row>
    <row r="184" spans="1:15" ht="15">
      <c r="A184" s="24" t="s">
        <v>23</v>
      </c>
      <c r="B184" s="25" t="s">
        <v>8</v>
      </c>
      <c r="C184" s="37">
        <v>294.6805028462998</v>
      </c>
      <c r="D184" s="37">
        <v>399.12849462365597</v>
      </c>
      <c r="E184" s="37">
        <v>274.0061111111111</v>
      </c>
      <c r="F184" s="37">
        <v>324.130978865406</v>
      </c>
      <c r="G184" s="37">
        <v>349.0111111111112</v>
      </c>
      <c r="H184" s="37">
        <v>264.15215866583543</v>
      </c>
      <c r="I184" s="37">
        <v>324.7924193548387</v>
      </c>
      <c r="J184" s="37">
        <v>352.1379608294931</v>
      </c>
      <c r="K184" s="37">
        <v>427.76919282895864</v>
      </c>
      <c r="L184" s="37">
        <v>408.4239784946237</v>
      </c>
      <c r="M184" s="37">
        <v>279.9131113423517</v>
      </c>
      <c r="N184" s="37">
        <v>394.37005208333335</v>
      </c>
      <c r="O184" s="10">
        <f>SUM(O183/O181/O215)</f>
        <v>343.03525948720073</v>
      </c>
    </row>
    <row r="185" spans="1:15" ht="15">
      <c r="A185" s="24" t="s">
        <v>23</v>
      </c>
      <c r="B185" s="25" t="s">
        <v>9</v>
      </c>
      <c r="C185" s="37">
        <v>0.14278664115974143</v>
      </c>
      <c r="D185" s="37">
        <v>0.18422553973232444</v>
      </c>
      <c r="E185" s="37">
        <v>0.1286621392447033</v>
      </c>
      <c r="F185" s="37">
        <v>0.13465930615003951</v>
      </c>
      <c r="G185" s="37">
        <v>0.17164334972258888</v>
      </c>
      <c r="H185" s="37">
        <v>0.14442699765680056</v>
      </c>
      <c r="I185" s="37">
        <v>0.17538849086599306</v>
      </c>
      <c r="J185" s="37">
        <v>0.15941080392722629</v>
      </c>
      <c r="K185" s="37">
        <v>0.1621632104160447</v>
      </c>
      <c r="L185" s="37">
        <v>0.1754913203515211</v>
      </c>
      <c r="M185" s="37">
        <v>0.11697758175926135</v>
      </c>
      <c r="N185" s="37">
        <v>0.17440573012470673</v>
      </c>
      <c r="O185" s="14">
        <f>SUM(O183/O182)</f>
        <v>0.15527784528772173</v>
      </c>
    </row>
    <row r="186" spans="2:15" ht="15">
      <c r="B186" s="26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16"/>
    </row>
    <row r="187" spans="1:15" ht="15">
      <c r="A187" s="24" t="s">
        <v>23</v>
      </c>
      <c r="B187" s="7" t="s">
        <v>42</v>
      </c>
      <c r="C187" s="36">
        <v>8</v>
      </c>
      <c r="D187" s="36">
        <v>8</v>
      </c>
      <c r="E187" s="36">
        <v>8</v>
      </c>
      <c r="F187" s="36">
        <v>8</v>
      </c>
      <c r="G187" s="36">
        <v>7</v>
      </c>
      <c r="H187" s="36">
        <v>8</v>
      </c>
      <c r="I187" s="36">
        <v>7</v>
      </c>
      <c r="J187" s="36">
        <v>7</v>
      </c>
      <c r="K187" s="36">
        <v>7</v>
      </c>
      <c r="L187" s="36">
        <v>7</v>
      </c>
      <c r="M187" s="36">
        <v>7</v>
      </c>
      <c r="N187" s="36">
        <v>7</v>
      </c>
      <c r="O187" s="8">
        <f>SUM(C187:N187)</f>
        <v>89</v>
      </c>
    </row>
    <row r="188" spans="1:15" ht="15">
      <c r="A188" s="24" t="s">
        <v>23</v>
      </c>
      <c r="B188" s="7" t="s">
        <v>43</v>
      </c>
      <c r="C188" s="37">
        <v>975733.25</v>
      </c>
      <c r="D188" s="37">
        <v>854623.5</v>
      </c>
      <c r="E188" s="37">
        <v>774635</v>
      </c>
      <c r="F188" s="37">
        <v>762161.75</v>
      </c>
      <c r="G188" s="37">
        <v>610130.25</v>
      </c>
      <c r="H188" s="37">
        <v>563612</v>
      </c>
      <c r="I188" s="37">
        <v>662457</v>
      </c>
      <c r="J188" s="37">
        <v>708254.76</v>
      </c>
      <c r="K188" s="37">
        <v>852530.5</v>
      </c>
      <c r="L188" s="37">
        <v>794748.75</v>
      </c>
      <c r="M188" s="37">
        <v>903499.75</v>
      </c>
      <c r="N188" s="37">
        <v>736199.25</v>
      </c>
      <c r="O188" s="10">
        <f>SUM(C188:N188)</f>
        <v>9198585.76</v>
      </c>
    </row>
    <row r="189" spans="1:15" ht="15">
      <c r="A189" s="24" t="s">
        <v>23</v>
      </c>
      <c r="B189" s="25" t="s">
        <v>0</v>
      </c>
      <c r="C189" s="37">
        <v>256848.5</v>
      </c>
      <c r="D189" s="37">
        <v>254238.75</v>
      </c>
      <c r="E189" s="37">
        <v>186380.5</v>
      </c>
      <c r="F189" s="37">
        <v>188607</v>
      </c>
      <c r="G189" s="37">
        <v>134108.75</v>
      </c>
      <c r="H189" s="37">
        <v>142789.25</v>
      </c>
      <c r="I189" s="37">
        <v>115389.25</v>
      </c>
      <c r="J189" s="37">
        <v>118111.51</v>
      </c>
      <c r="K189" s="37">
        <v>184775.5</v>
      </c>
      <c r="L189" s="37">
        <v>86196.75</v>
      </c>
      <c r="M189" s="37">
        <v>193184</v>
      </c>
      <c r="N189" s="37">
        <v>134956.75</v>
      </c>
      <c r="O189" s="10">
        <f>SUM(C189:N189)</f>
        <v>1995586.51</v>
      </c>
    </row>
    <row r="190" spans="1:15" ht="15">
      <c r="A190" s="24" t="s">
        <v>23</v>
      </c>
      <c r="B190" s="25" t="s">
        <v>8</v>
      </c>
      <c r="C190" s="37">
        <v>1035.679435483871</v>
      </c>
      <c r="D190" s="37">
        <v>1025.15625</v>
      </c>
      <c r="E190" s="37">
        <v>776.5854166666668</v>
      </c>
      <c r="F190" s="37">
        <v>760.5120967741935</v>
      </c>
      <c r="G190" s="37">
        <v>638.6130952380952</v>
      </c>
      <c r="H190" s="37">
        <v>578.6347412718204</v>
      </c>
      <c r="I190" s="37">
        <v>533.0704513148543</v>
      </c>
      <c r="J190" s="37">
        <v>602.6097448979592</v>
      </c>
      <c r="K190" s="37">
        <v>853.6181592039801</v>
      </c>
      <c r="L190" s="37">
        <v>410.46071428571435</v>
      </c>
      <c r="M190" s="37">
        <v>890.2488479262673</v>
      </c>
      <c r="N190" s="37">
        <v>642.6511904761904</v>
      </c>
      <c r="O190" s="10">
        <f>SUM(O189/O187/O215)</f>
        <v>744.5631136595598</v>
      </c>
    </row>
    <row r="191" spans="1:15" ht="15">
      <c r="A191" s="24" t="s">
        <v>23</v>
      </c>
      <c r="B191" s="25" t="s">
        <v>9</v>
      </c>
      <c r="C191" s="37">
        <v>0.26323639170849206</v>
      </c>
      <c r="D191" s="37">
        <v>0.2974862614940965</v>
      </c>
      <c r="E191" s="37">
        <v>0.24060428459855288</v>
      </c>
      <c r="F191" s="37">
        <v>0.24746321892957762</v>
      </c>
      <c r="G191" s="37">
        <v>0.21980347638885303</v>
      </c>
      <c r="H191" s="37">
        <v>0.25334671724519703</v>
      </c>
      <c r="I191" s="37">
        <v>0.17418375834205088</v>
      </c>
      <c r="J191" s="37">
        <v>0.1667641598342382</v>
      </c>
      <c r="K191" s="37">
        <v>0.2167377002934206</v>
      </c>
      <c r="L191" s="37">
        <v>0.1084578616827016</v>
      </c>
      <c r="M191" s="37">
        <v>0.21381743603138795</v>
      </c>
      <c r="N191" s="37">
        <v>0.18331552225841033</v>
      </c>
      <c r="O191" s="14">
        <f>SUM(O189/O188)</f>
        <v>0.21694492632528328</v>
      </c>
    </row>
    <row r="192" spans="2:15" ht="15">
      <c r="B192" s="26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16"/>
    </row>
    <row r="193" spans="1:15" ht="15">
      <c r="A193" s="24" t="s">
        <v>23</v>
      </c>
      <c r="B193" s="25" t="s">
        <v>36</v>
      </c>
      <c r="C193" s="36">
        <v>10</v>
      </c>
      <c r="D193" s="36">
        <v>12</v>
      </c>
      <c r="E193" s="36">
        <v>12</v>
      </c>
      <c r="F193" s="36">
        <v>10</v>
      </c>
      <c r="G193" s="36">
        <v>8</v>
      </c>
      <c r="H193" s="36">
        <v>8</v>
      </c>
      <c r="I193" s="36">
        <v>7</v>
      </c>
      <c r="J193" s="36">
        <v>7</v>
      </c>
      <c r="K193" s="36">
        <v>9</v>
      </c>
      <c r="L193" s="36">
        <v>8</v>
      </c>
      <c r="M193" s="36">
        <v>8</v>
      </c>
      <c r="N193" s="36">
        <v>8</v>
      </c>
      <c r="O193" s="8">
        <f>SUM(C193:N193)</f>
        <v>107</v>
      </c>
    </row>
    <row r="194" spans="1:15" ht="15">
      <c r="A194" s="24" t="s">
        <v>23</v>
      </c>
      <c r="B194" s="29" t="s">
        <v>37</v>
      </c>
      <c r="C194" s="37">
        <v>494296.25</v>
      </c>
      <c r="D194" s="37">
        <v>527152.5</v>
      </c>
      <c r="E194" s="37">
        <v>435904.25</v>
      </c>
      <c r="F194" s="37">
        <v>406069.75</v>
      </c>
      <c r="G194" s="37">
        <v>352499.5</v>
      </c>
      <c r="H194" s="37">
        <v>258659.5</v>
      </c>
      <c r="I194" s="37">
        <v>262755</v>
      </c>
      <c r="J194" s="37">
        <v>270109.92</v>
      </c>
      <c r="K194" s="37">
        <v>346749.5</v>
      </c>
      <c r="L194" s="37">
        <v>363096.5</v>
      </c>
      <c r="M194" s="37">
        <v>412521.25</v>
      </c>
      <c r="N194" s="37">
        <v>387410</v>
      </c>
      <c r="O194" s="10">
        <f>SUM(C194:N194)</f>
        <v>4517223.92</v>
      </c>
    </row>
    <row r="195" spans="1:15" ht="15">
      <c r="A195" s="24" t="s">
        <v>23</v>
      </c>
      <c r="B195" s="29" t="s">
        <v>0</v>
      </c>
      <c r="C195" s="37">
        <v>115560.37</v>
      </c>
      <c r="D195" s="37">
        <v>120332.72</v>
      </c>
      <c r="E195" s="37">
        <v>87451.46</v>
      </c>
      <c r="F195" s="37">
        <v>122722.97</v>
      </c>
      <c r="G195" s="37">
        <v>96851.48</v>
      </c>
      <c r="H195" s="37">
        <v>74639.28</v>
      </c>
      <c r="I195" s="37">
        <v>80565.44</v>
      </c>
      <c r="J195" s="37">
        <v>71702</v>
      </c>
      <c r="K195" s="37">
        <v>90401.74</v>
      </c>
      <c r="L195" s="37">
        <v>132384.94</v>
      </c>
      <c r="M195" s="37">
        <v>106307.87</v>
      </c>
      <c r="N195" s="37">
        <v>110903.22</v>
      </c>
      <c r="O195" s="10">
        <f>SUM(C195:N195)</f>
        <v>1209823.49</v>
      </c>
    </row>
    <row r="196" spans="1:15" ht="15">
      <c r="A196" s="24" t="s">
        <v>23</v>
      </c>
      <c r="B196" s="25" t="s">
        <v>8</v>
      </c>
      <c r="C196" s="37">
        <v>372.77538709677424</v>
      </c>
      <c r="D196" s="37">
        <v>323.4750537634408</v>
      </c>
      <c r="E196" s="37">
        <v>242.92072222222217</v>
      </c>
      <c r="F196" s="37">
        <v>395.8805483870968</v>
      </c>
      <c r="G196" s="37">
        <v>403.54783333333336</v>
      </c>
      <c r="H196" s="37">
        <v>302.4659102244389</v>
      </c>
      <c r="I196" s="37">
        <v>372.19286425017765</v>
      </c>
      <c r="J196" s="37">
        <v>365.8265306122449</v>
      </c>
      <c r="K196" s="37">
        <v>324.82659480375895</v>
      </c>
      <c r="L196" s="37">
        <v>551.6039166666667</v>
      </c>
      <c r="M196" s="37">
        <v>428.66076612903225</v>
      </c>
      <c r="N196" s="37">
        <v>462.09675000000004</v>
      </c>
      <c r="O196" s="10">
        <f>SUM(O195/O193/O215)</f>
        <v>375.45612975793136</v>
      </c>
    </row>
    <row r="197" spans="1:15" ht="15">
      <c r="A197" s="24" t="s">
        <v>23</v>
      </c>
      <c r="B197" s="25" t="s">
        <v>9</v>
      </c>
      <c r="C197" s="37">
        <v>0.2337876728783599</v>
      </c>
      <c r="D197" s="37">
        <v>0.22826927691702117</v>
      </c>
      <c r="E197" s="37">
        <v>0.20062080147188288</v>
      </c>
      <c r="F197" s="37">
        <v>0.30222140408144166</v>
      </c>
      <c r="G197" s="37">
        <v>0.2747563613565409</v>
      </c>
      <c r="H197" s="37">
        <v>0.2885619124756678</v>
      </c>
      <c r="I197" s="37">
        <v>0.3066181043177104</v>
      </c>
      <c r="J197" s="37">
        <v>0.265454893326391</v>
      </c>
      <c r="K197" s="37">
        <v>0.26071195488385707</v>
      </c>
      <c r="L197" s="37">
        <v>0.3645998790955022</v>
      </c>
      <c r="M197" s="37">
        <v>0.2577027728874573</v>
      </c>
      <c r="N197" s="37">
        <v>0.28626834619653596</v>
      </c>
      <c r="O197" s="14">
        <f>SUM(O195/O194)</f>
        <v>0.26782455583915354</v>
      </c>
    </row>
    <row r="198" spans="2:15" ht="15">
      <c r="B198" s="26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16"/>
    </row>
    <row r="199" spans="1:15" ht="15">
      <c r="A199" s="24" t="s">
        <v>23</v>
      </c>
      <c r="B199" s="29" t="s">
        <v>35</v>
      </c>
      <c r="C199" s="36">
        <v>23</v>
      </c>
      <c r="D199" s="36">
        <v>22</v>
      </c>
      <c r="E199" s="36">
        <v>22</v>
      </c>
      <c r="F199" s="36">
        <v>22</v>
      </c>
      <c r="G199" s="36">
        <v>20</v>
      </c>
      <c r="H199" s="36">
        <v>20</v>
      </c>
      <c r="I199" s="36">
        <v>19</v>
      </c>
      <c r="J199" s="36">
        <v>19</v>
      </c>
      <c r="K199" s="36">
        <v>19</v>
      </c>
      <c r="L199" s="36">
        <v>19</v>
      </c>
      <c r="M199" s="36">
        <v>19</v>
      </c>
      <c r="N199" s="36">
        <v>20</v>
      </c>
      <c r="O199" s="8">
        <f>SUM(C199:N199)</f>
        <v>244</v>
      </c>
    </row>
    <row r="200" spans="1:15" ht="15">
      <c r="A200" s="24" t="s">
        <v>23</v>
      </c>
      <c r="B200" s="29" t="s">
        <v>0</v>
      </c>
      <c r="C200" s="37">
        <v>216896.5</v>
      </c>
      <c r="D200" s="37">
        <v>184628.5</v>
      </c>
      <c r="E200" s="37">
        <v>159900</v>
      </c>
      <c r="F200" s="37">
        <v>162755.5</v>
      </c>
      <c r="G200" s="37">
        <v>135755</v>
      </c>
      <c r="H200" s="37">
        <v>135491.55</v>
      </c>
      <c r="I200" s="37">
        <v>154151.5</v>
      </c>
      <c r="J200" s="37">
        <v>149847</v>
      </c>
      <c r="K200" s="37">
        <v>161508.5</v>
      </c>
      <c r="L200" s="37">
        <v>158311.5</v>
      </c>
      <c r="M200" s="37">
        <v>175935</v>
      </c>
      <c r="N200" s="37">
        <v>175635</v>
      </c>
      <c r="O200" s="10">
        <f>SUM(C200:N200)</f>
        <v>1970815.55</v>
      </c>
    </row>
    <row r="201" spans="1:15" ht="15">
      <c r="A201" s="24" t="s">
        <v>23</v>
      </c>
      <c r="B201" s="29" t="s">
        <v>8</v>
      </c>
      <c r="C201" s="37">
        <v>304.20266479663394</v>
      </c>
      <c r="D201" s="37">
        <v>270.7162756598241</v>
      </c>
      <c r="E201" s="37">
        <v>242.27272727272725</v>
      </c>
      <c r="F201" s="37">
        <v>238.6444281524927</v>
      </c>
      <c r="G201" s="37">
        <v>226.25833333333333</v>
      </c>
      <c r="H201" s="37">
        <v>219.62470698254364</v>
      </c>
      <c r="I201" s="37">
        <v>262.3683555904687</v>
      </c>
      <c r="J201" s="37">
        <v>281.6672932330827</v>
      </c>
      <c r="K201" s="37">
        <v>274.89008902854147</v>
      </c>
      <c r="L201" s="37">
        <v>277.73947368421057</v>
      </c>
      <c r="M201" s="37">
        <v>298.7011884550085</v>
      </c>
      <c r="N201" s="37">
        <v>292.725</v>
      </c>
      <c r="O201" s="10">
        <f>SUM(O200/O199/O215)</f>
        <v>268.21132902924654</v>
      </c>
    </row>
    <row r="202" spans="2:15" ht="15">
      <c r="B202" s="13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0"/>
    </row>
    <row r="203" spans="1:15" ht="15">
      <c r="A203" s="24" t="s">
        <v>23</v>
      </c>
      <c r="B203" s="25" t="s">
        <v>44</v>
      </c>
      <c r="C203" s="36">
        <v>8</v>
      </c>
      <c r="D203" s="36">
        <v>8</v>
      </c>
      <c r="E203" s="36">
        <v>8</v>
      </c>
      <c r="F203" s="36">
        <v>8</v>
      </c>
      <c r="G203" s="36">
        <v>8</v>
      </c>
      <c r="H203" s="36">
        <v>8</v>
      </c>
      <c r="I203" s="36">
        <v>8</v>
      </c>
      <c r="J203" s="36">
        <v>7</v>
      </c>
      <c r="K203" s="36">
        <v>7</v>
      </c>
      <c r="L203" s="36">
        <v>6</v>
      </c>
      <c r="M203" s="36">
        <v>6</v>
      </c>
      <c r="N203" s="36">
        <v>6</v>
      </c>
      <c r="O203" s="8">
        <f>SUM(C203:N203)</f>
        <v>88</v>
      </c>
    </row>
    <row r="204" spans="1:15" ht="15">
      <c r="A204" s="24" t="s">
        <v>23</v>
      </c>
      <c r="B204" s="29" t="s">
        <v>45</v>
      </c>
      <c r="C204" s="37">
        <v>294592.2</v>
      </c>
      <c r="D204" s="37">
        <v>263321.5</v>
      </c>
      <c r="E204" s="37">
        <v>237948.25</v>
      </c>
      <c r="F204" s="37">
        <v>246975</v>
      </c>
      <c r="G204" s="37">
        <v>225016.5</v>
      </c>
      <c r="H204" s="37">
        <v>222558.25</v>
      </c>
      <c r="I204" s="37">
        <v>299258.75</v>
      </c>
      <c r="J204" s="37">
        <v>271166.5</v>
      </c>
      <c r="K204" s="37">
        <v>280465.5</v>
      </c>
      <c r="L204" s="37">
        <v>244866.25</v>
      </c>
      <c r="M204" s="37">
        <v>247509.25</v>
      </c>
      <c r="N204" s="37">
        <v>263765.75</v>
      </c>
      <c r="O204" s="10">
        <f>SUM(C204:N204)</f>
        <v>3097443.7</v>
      </c>
    </row>
    <row r="205" spans="1:15" ht="15">
      <c r="A205" s="24" t="s">
        <v>23</v>
      </c>
      <c r="B205" s="29" t="s">
        <v>0</v>
      </c>
      <c r="C205" s="37">
        <v>72057.7</v>
      </c>
      <c r="D205" s="37">
        <v>62643.25</v>
      </c>
      <c r="E205" s="37">
        <v>59502.75</v>
      </c>
      <c r="F205" s="37">
        <v>67001.5</v>
      </c>
      <c r="G205" s="37">
        <v>58510</v>
      </c>
      <c r="H205" s="37">
        <v>71891</v>
      </c>
      <c r="I205" s="37">
        <v>81540.25</v>
      </c>
      <c r="J205" s="37">
        <v>80619</v>
      </c>
      <c r="K205" s="37">
        <v>73120</v>
      </c>
      <c r="L205" s="37">
        <v>73585.5</v>
      </c>
      <c r="M205" s="37">
        <v>51089</v>
      </c>
      <c r="N205" s="37">
        <v>51304.5</v>
      </c>
      <c r="O205" s="10">
        <f>SUM(C205:N205)</f>
        <v>802864.45</v>
      </c>
    </row>
    <row r="206" spans="1:15" ht="15">
      <c r="A206" s="24" t="s">
        <v>23</v>
      </c>
      <c r="B206" s="25" t="s">
        <v>8</v>
      </c>
      <c r="C206" s="37">
        <v>290.5552419354839</v>
      </c>
      <c r="D206" s="37">
        <v>252.59375</v>
      </c>
      <c r="E206" s="37">
        <v>247.928125</v>
      </c>
      <c r="F206" s="37">
        <v>270.16733870967744</v>
      </c>
      <c r="G206" s="37">
        <v>243.79166666666669</v>
      </c>
      <c r="H206" s="37">
        <v>291.32886533665834</v>
      </c>
      <c r="I206" s="37">
        <v>329.60921952736317</v>
      </c>
      <c r="J206" s="37">
        <v>411.32142857142856</v>
      </c>
      <c r="K206" s="37">
        <v>337.7967306325515</v>
      </c>
      <c r="L206" s="37">
        <v>408.8083333333334</v>
      </c>
      <c r="M206" s="37">
        <v>274.6720430107527</v>
      </c>
      <c r="N206" s="37">
        <v>285.025</v>
      </c>
      <c r="O206" s="10">
        <f>SUM(O205/O203/O215)</f>
        <v>302.95667125435216</v>
      </c>
    </row>
    <row r="207" spans="1:15" ht="15">
      <c r="A207" s="24" t="s">
        <v>23</v>
      </c>
      <c r="B207" s="25" t="s">
        <v>9</v>
      </c>
      <c r="C207" s="37">
        <v>0.2446015203389635</v>
      </c>
      <c r="D207" s="37">
        <v>0.23789644977717353</v>
      </c>
      <c r="E207" s="37">
        <v>0.2500659282007748</v>
      </c>
      <c r="F207" s="37">
        <v>0.2712885919627493</v>
      </c>
      <c r="G207" s="37">
        <v>0.2600253759168772</v>
      </c>
      <c r="H207" s="37">
        <v>0.323021051792059</v>
      </c>
      <c r="I207" s="37">
        <v>0.27247407135129714</v>
      </c>
      <c r="J207" s="37">
        <v>0.2973044236659027</v>
      </c>
      <c r="K207" s="37">
        <v>0.26070942771927386</v>
      </c>
      <c r="L207" s="37">
        <v>0.3005130351773672</v>
      </c>
      <c r="M207" s="37">
        <v>0.20641248761409928</v>
      </c>
      <c r="N207" s="37">
        <v>0.19450781612093304</v>
      </c>
      <c r="O207" s="14">
        <f>SUM(O205/O204)</f>
        <v>0.2592022737975834</v>
      </c>
    </row>
    <row r="208" spans="2:15" ht="15">
      <c r="B208" s="13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28"/>
    </row>
    <row r="209" spans="1:15" ht="15">
      <c r="A209" s="24" t="s">
        <v>23</v>
      </c>
      <c r="B209" s="26" t="s">
        <v>19</v>
      </c>
      <c r="C209" s="36">
        <v>4414</v>
      </c>
      <c r="D209" s="36">
        <v>4418</v>
      </c>
      <c r="E209" s="36">
        <v>4360</v>
      </c>
      <c r="F209" s="36">
        <v>4313</v>
      </c>
      <c r="G209" s="36">
        <v>3919</v>
      </c>
      <c r="H209" s="36">
        <v>3925</v>
      </c>
      <c r="I209" s="36">
        <v>3869</v>
      </c>
      <c r="J209" s="36">
        <v>3806</v>
      </c>
      <c r="K209" s="36">
        <v>3681</v>
      </c>
      <c r="L209" s="36">
        <v>3753</v>
      </c>
      <c r="M209" s="36">
        <v>3797</v>
      </c>
      <c r="N209" s="36">
        <v>3803</v>
      </c>
      <c r="O209" s="8">
        <f>SUM(C209:N209)</f>
        <v>48058</v>
      </c>
    </row>
    <row r="210" spans="1:15" ht="15">
      <c r="A210" s="24" t="s">
        <v>23</v>
      </c>
      <c r="B210" s="7" t="s">
        <v>20</v>
      </c>
      <c r="C210" s="37">
        <v>13359020.59</v>
      </c>
      <c r="D210" s="37">
        <v>12869756.700000001</v>
      </c>
      <c r="E210" s="37">
        <v>12070140.09</v>
      </c>
      <c r="F210" s="37">
        <v>11335056.03</v>
      </c>
      <c r="G210" s="37">
        <v>9498148.19</v>
      </c>
      <c r="H210" s="37">
        <v>9280421.63</v>
      </c>
      <c r="I210" s="37">
        <v>9864480.11</v>
      </c>
      <c r="J210" s="37">
        <v>9938885.46</v>
      </c>
      <c r="K210" s="37">
        <v>11467831.91</v>
      </c>
      <c r="L210" s="37">
        <v>10464189.06</v>
      </c>
      <c r="M210" s="37">
        <v>11271973.18</v>
      </c>
      <c r="N210" s="37">
        <v>11289663.73</v>
      </c>
      <c r="O210" s="10">
        <f>SUM(C210:N210)</f>
        <v>132709566.67999999</v>
      </c>
    </row>
    <row r="211" spans="1:15" ht="15">
      <c r="A211" s="24" t="s">
        <v>23</v>
      </c>
      <c r="B211" s="7" t="s">
        <v>8</v>
      </c>
      <c r="C211" s="37">
        <v>97.62939466799186</v>
      </c>
      <c r="D211" s="37">
        <v>93.96863783057579</v>
      </c>
      <c r="E211" s="37">
        <v>92.27935848623852</v>
      </c>
      <c r="F211" s="37">
        <v>84.77787357052571</v>
      </c>
      <c r="G211" s="37">
        <v>80.78717521476567</v>
      </c>
      <c r="H211" s="37">
        <v>76.65262397509412</v>
      </c>
      <c r="I211" s="37">
        <v>82.45040076819316</v>
      </c>
      <c r="J211" s="37">
        <v>93.2633197582764</v>
      </c>
      <c r="K211" s="37">
        <v>100.74715719825215</v>
      </c>
      <c r="L211" s="37">
        <v>92.9406613375966</v>
      </c>
      <c r="M211" s="37">
        <v>95.76298079128684</v>
      </c>
      <c r="N211" s="37">
        <v>98.95401639056885</v>
      </c>
      <c r="O211" s="10">
        <f>SUM(O210/O209/O215)</f>
        <v>91.69750144836603</v>
      </c>
    </row>
    <row r="212" spans="2:15" ht="15">
      <c r="B212" s="7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10"/>
    </row>
    <row r="213" spans="1:15" ht="15">
      <c r="A213" s="24" t="s">
        <v>23</v>
      </c>
      <c r="B213" s="7" t="s">
        <v>21</v>
      </c>
      <c r="C213" s="37">
        <v>36869.01</v>
      </c>
      <c r="D213" s="37">
        <v>121619.86</v>
      </c>
      <c r="E213" s="37">
        <v>265683.82</v>
      </c>
      <c r="F213" s="37">
        <v>480380.57</v>
      </c>
      <c r="G213" s="37">
        <v>584390.02</v>
      </c>
      <c r="H213" s="37">
        <v>681251.22</v>
      </c>
      <c r="I213" s="37">
        <v>893840.6</v>
      </c>
      <c r="J213" s="37">
        <v>1064703.53</v>
      </c>
      <c r="K213" s="37">
        <v>1439165.9</v>
      </c>
      <c r="L213" s="37">
        <v>1395241.57</v>
      </c>
      <c r="M213" s="37">
        <v>1586600.31</v>
      </c>
      <c r="N213" s="37">
        <v>1673622.65</v>
      </c>
      <c r="O213" s="10">
        <f>SUM(C213:N213)</f>
        <v>10223369.06</v>
      </c>
    </row>
    <row r="214" spans="1:15" ht="15">
      <c r="A214" s="24" t="s">
        <v>23</v>
      </c>
      <c r="B214" s="7" t="s">
        <v>46</v>
      </c>
      <c r="C214" s="36">
        <v>15</v>
      </c>
      <c r="D214" s="36">
        <v>15</v>
      </c>
      <c r="E214" s="36">
        <v>15</v>
      </c>
      <c r="F214" s="36">
        <v>15</v>
      </c>
      <c r="G214" s="36">
        <v>13</v>
      </c>
      <c r="H214" s="36">
        <v>13</v>
      </c>
      <c r="I214" s="36">
        <v>13</v>
      </c>
      <c r="J214" s="36">
        <v>13</v>
      </c>
      <c r="K214" s="36">
        <v>13</v>
      </c>
      <c r="L214" s="36">
        <v>13</v>
      </c>
      <c r="M214" s="36">
        <v>13</v>
      </c>
      <c r="N214" s="36">
        <v>13</v>
      </c>
      <c r="O214" s="8">
        <f>AVERAGE(C214:L214)</f>
        <v>13.8</v>
      </c>
    </row>
    <row r="215" spans="1:15" ht="15">
      <c r="A215" s="24" t="s">
        <v>23</v>
      </c>
      <c r="B215" s="7" t="s">
        <v>22</v>
      </c>
      <c r="C215" s="37">
        <v>31</v>
      </c>
      <c r="D215" s="37">
        <v>31</v>
      </c>
      <c r="E215" s="37">
        <v>30</v>
      </c>
      <c r="F215" s="37">
        <v>31</v>
      </c>
      <c r="G215" s="37">
        <v>30</v>
      </c>
      <c r="H215" s="37">
        <v>30.846153846153847</v>
      </c>
      <c r="I215" s="37">
        <v>30.923076923076923</v>
      </c>
      <c r="J215" s="37">
        <v>28</v>
      </c>
      <c r="K215" s="37">
        <v>30.923076923076923</v>
      </c>
      <c r="L215" s="37">
        <v>30</v>
      </c>
      <c r="M215" s="37">
        <v>31</v>
      </c>
      <c r="N215" s="37">
        <v>30</v>
      </c>
      <c r="O215" s="35">
        <f>(((C214*C215)+(D214*D215)+(E214*E215)+(F214*F215)+(G214*G215)+(H214*H215)+(I214*I215)+(J214*J215)+(K214*K215)+(L214*L215)+(M214*M215)+(N214*N215))/$O$214)/COUNTIF(C215:N215,"&gt;0")</f>
        <v>30.114734299516908</v>
      </c>
    </row>
    <row r="216" spans="1:15" ht="15">
      <c r="A216" s="24"/>
      <c r="B216" s="7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0"/>
    </row>
    <row r="217" spans="1:14" ht="20.25">
      <c r="A217" s="19"/>
      <c r="B217" s="20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2:15" ht="15">
      <c r="B218" s="24"/>
      <c r="C218" s="12" t="s">
        <v>31</v>
      </c>
      <c r="D218" s="12" t="s">
        <v>32</v>
      </c>
      <c r="E218" s="12" t="s">
        <v>47</v>
      </c>
      <c r="F218" s="12" t="s">
        <v>1</v>
      </c>
      <c r="G218" s="12" t="s">
        <v>2</v>
      </c>
      <c r="H218" s="12" t="s">
        <v>3</v>
      </c>
      <c r="I218" s="12" t="s">
        <v>4</v>
      </c>
      <c r="J218" s="12" t="s">
        <v>27</v>
      </c>
      <c r="K218" s="12" t="s">
        <v>28</v>
      </c>
      <c r="L218" s="12" t="s">
        <v>29</v>
      </c>
      <c r="M218" s="12" t="s">
        <v>30</v>
      </c>
      <c r="N218" s="12" t="s">
        <v>40</v>
      </c>
      <c r="O218" s="23" t="s">
        <v>26</v>
      </c>
    </row>
    <row r="219" spans="1:15" ht="15">
      <c r="A219" s="24" t="s">
        <v>24</v>
      </c>
      <c r="B219" s="25" t="s">
        <v>6</v>
      </c>
      <c r="C219" s="11">
        <f>SUM(C225+C231+C237+C243+C249+C255+C261+C267+C273+C279)</f>
        <v>8777</v>
      </c>
      <c r="D219" s="11">
        <f aca="true" t="shared" si="93" ref="D219:N219">SUM(D225+D231+D237+D243+D249+D255+D261+D267+D273+D279)</f>
        <v>8706</v>
      </c>
      <c r="E219" s="11">
        <f>SUM(E225+E231+E237+E243+E249+E255+E261+E267+E273+E279)</f>
        <v>8749</v>
      </c>
      <c r="F219" s="11">
        <f t="shared" si="93"/>
        <v>8660</v>
      </c>
      <c r="G219" s="11">
        <f t="shared" si="93"/>
        <v>8615</v>
      </c>
      <c r="H219" s="11">
        <f t="shared" si="93"/>
        <v>8188</v>
      </c>
      <c r="I219" s="11">
        <f t="shared" si="93"/>
        <v>8439</v>
      </c>
      <c r="J219" s="11">
        <f t="shared" si="93"/>
        <v>8431</v>
      </c>
      <c r="K219" s="11">
        <f t="shared" si="93"/>
        <v>8366</v>
      </c>
      <c r="L219" s="11">
        <f t="shared" si="93"/>
        <v>8281</v>
      </c>
      <c r="M219" s="11">
        <f t="shared" si="93"/>
        <v>8272</v>
      </c>
      <c r="N219" s="11">
        <f t="shared" si="93"/>
        <v>8313</v>
      </c>
      <c r="O219" s="27">
        <f>SUM(C219:N219)</f>
        <v>101797</v>
      </c>
    </row>
    <row r="220" spans="1:15" ht="15">
      <c r="A220" s="24" t="s">
        <v>24</v>
      </c>
      <c r="B220" s="25" t="s">
        <v>7</v>
      </c>
      <c r="C220" s="1">
        <f>SUM(C226+C232+C238+C244+C250+C256+C262+C268+C274+C280)</f>
        <v>634305693.8299999</v>
      </c>
      <c r="D220" s="1">
        <f aca="true" t="shared" si="94" ref="D220:N220">SUM(D226+D232+D238+D244+D250+D256+D262+D268+D274+D280)</f>
        <v>621955256.23</v>
      </c>
      <c r="E220" s="1">
        <f>SUM(E226+E232+E238+E244+E250+E256+E262+E268+E274+E280)</f>
        <v>593192945.5300001</v>
      </c>
      <c r="F220" s="1">
        <f t="shared" si="94"/>
        <v>600100145.49</v>
      </c>
      <c r="G220" s="1">
        <f t="shared" si="94"/>
        <v>530489382.83000004</v>
      </c>
      <c r="H220" s="1">
        <f t="shared" si="94"/>
        <v>529599706.31</v>
      </c>
      <c r="I220" s="1">
        <f t="shared" si="94"/>
        <v>551246619.23</v>
      </c>
      <c r="J220" s="1">
        <f t="shared" si="94"/>
        <v>524301881.09000003</v>
      </c>
      <c r="K220" s="1">
        <f t="shared" si="94"/>
        <v>604138504.61</v>
      </c>
      <c r="L220" s="1">
        <f t="shared" si="94"/>
        <v>591257777.99</v>
      </c>
      <c r="M220" s="1">
        <f t="shared" si="94"/>
        <v>599660441.59</v>
      </c>
      <c r="N220" s="1">
        <f t="shared" si="94"/>
        <v>552328221.3</v>
      </c>
      <c r="O220" s="28">
        <f>SUM(C220:N220)</f>
        <v>6932576576.03</v>
      </c>
    </row>
    <row r="221" spans="1:15" ht="15">
      <c r="A221" s="24" t="s">
        <v>24</v>
      </c>
      <c r="B221" s="25" t="s">
        <v>0</v>
      </c>
      <c r="C221" s="1">
        <f>SUM(C227+C233+C239+C245+C251+C257+C263+C269+C275+C281)</f>
        <v>45156596.98</v>
      </c>
      <c r="D221" s="1">
        <f aca="true" t="shared" si="95" ref="D221:N221">SUM(D227+D233+D239+D245+D251+D257+D263+D269+D275+D281)</f>
        <v>43051275.730000004</v>
      </c>
      <c r="E221" s="1">
        <f>SUM(E227+E233+E239+E245+E251+E257+E263+E269+E275+E281)</f>
        <v>42722303.81000001</v>
      </c>
      <c r="F221" s="1">
        <f t="shared" si="95"/>
        <v>42186005.13</v>
      </c>
      <c r="G221" s="1">
        <f t="shared" si="95"/>
        <v>37669491.88</v>
      </c>
      <c r="H221" s="1">
        <f t="shared" si="95"/>
        <v>38149890.56000001</v>
      </c>
      <c r="I221" s="1">
        <f t="shared" si="95"/>
        <v>39067543.22</v>
      </c>
      <c r="J221" s="1">
        <f t="shared" si="95"/>
        <v>37840528.19</v>
      </c>
      <c r="K221" s="1">
        <f t="shared" si="95"/>
        <v>42948050.74</v>
      </c>
      <c r="L221" s="1">
        <f t="shared" si="95"/>
        <v>42122199.17</v>
      </c>
      <c r="M221" s="1">
        <f t="shared" si="95"/>
        <v>43007563.550000004</v>
      </c>
      <c r="N221" s="1">
        <f t="shared" si="95"/>
        <v>39089969.96000001</v>
      </c>
      <c r="O221" s="28">
        <f>SUM(C221:N221)</f>
        <v>493011418.9200001</v>
      </c>
    </row>
    <row r="222" spans="1:15" ht="15">
      <c r="A222" s="24" t="s">
        <v>24</v>
      </c>
      <c r="B222" s="25" t="s">
        <v>8</v>
      </c>
      <c r="C222" s="10">
        <f aca="true" t="shared" si="96" ref="C222:O222">SUM(C221/C219/C323)</f>
        <v>165.96381664688133</v>
      </c>
      <c r="D222" s="10">
        <f t="shared" si="96"/>
        <v>159.5165207902596</v>
      </c>
      <c r="E222" s="10">
        <f t="shared" si="96"/>
        <v>162.77023587457617</v>
      </c>
      <c r="F222" s="10">
        <f t="shared" si="96"/>
        <v>157.14074770915593</v>
      </c>
      <c r="G222" s="10">
        <f t="shared" si="96"/>
        <v>146.2933920131525</v>
      </c>
      <c r="H222" s="10">
        <f t="shared" si="96"/>
        <v>150.298196258884</v>
      </c>
      <c r="I222" s="10">
        <f t="shared" si="96"/>
        <v>149.3356238508614</v>
      </c>
      <c r="J222" s="10">
        <f t="shared" si="96"/>
        <v>160.29503443922937</v>
      </c>
      <c r="K222" s="10">
        <f t="shared" si="96"/>
        <v>165.60136165585743</v>
      </c>
      <c r="L222" s="10">
        <f t="shared" si="96"/>
        <v>169.55359324558228</v>
      </c>
      <c r="M222" s="10">
        <f t="shared" si="96"/>
        <v>167.71527558963004</v>
      </c>
      <c r="N222" s="10">
        <f t="shared" si="96"/>
        <v>156.74233112795224</v>
      </c>
      <c r="O222" s="10">
        <f t="shared" si="96"/>
        <v>160.01378756347557</v>
      </c>
    </row>
    <row r="223" spans="1:15" ht="15">
      <c r="A223" s="24" t="s">
        <v>24</v>
      </c>
      <c r="B223" s="25" t="s">
        <v>9</v>
      </c>
      <c r="C223" s="14">
        <f>SUM(C221/C220)</f>
        <v>0.07119059062412011</v>
      </c>
      <c r="D223" s="14">
        <f aca="true" t="shared" si="97" ref="D223:N223">SUM(D221/D220)</f>
        <v>0.06921924897131117</v>
      </c>
      <c r="E223" s="14">
        <f>SUM(E221/E220)</f>
        <v>0.07202092359987342</v>
      </c>
      <c r="F223" s="14">
        <f t="shared" si="97"/>
        <v>0.07029827512465248</v>
      </c>
      <c r="G223" s="14">
        <f t="shared" si="97"/>
        <v>0.07100894588887846</v>
      </c>
      <c r="H223" s="14">
        <f t="shared" si="97"/>
        <v>0.07203533179013709</v>
      </c>
      <c r="I223" s="14">
        <f t="shared" si="97"/>
        <v>0.07087126135044759</v>
      </c>
      <c r="J223" s="14">
        <f t="shared" si="97"/>
        <v>0.07217316884564907</v>
      </c>
      <c r="K223" s="14">
        <f t="shared" si="97"/>
        <v>0.07108974252141899</v>
      </c>
      <c r="L223" s="14">
        <f t="shared" si="97"/>
        <v>0.07124168296473965</v>
      </c>
      <c r="M223" s="14">
        <f t="shared" si="97"/>
        <v>0.07171986105330781</v>
      </c>
      <c r="N223" s="14">
        <f t="shared" si="97"/>
        <v>0.07077308102778997</v>
      </c>
      <c r="O223" s="14">
        <f>SUM(O221/O220)</f>
        <v>0.0711151782476707</v>
      </c>
    </row>
    <row r="224" spans="2:15" ht="15">
      <c r="B224" s="2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</row>
    <row r="225" spans="1:15" ht="15">
      <c r="A225" s="24" t="s">
        <v>24</v>
      </c>
      <c r="B225" s="7" t="s">
        <v>33</v>
      </c>
      <c r="C225" s="36">
        <v>4718</v>
      </c>
      <c r="D225" s="36">
        <v>4729</v>
      </c>
      <c r="E225" s="36">
        <v>4761</v>
      </c>
      <c r="F225" s="36">
        <v>4760</v>
      </c>
      <c r="G225" s="36">
        <v>4803</v>
      </c>
      <c r="H225" s="36">
        <v>4445</v>
      </c>
      <c r="I225" s="36">
        <v>4719</v>
      </c>
      <c r="J225" s="36">
        <v>4750</v>
      </c>
      <c r="K225" s="36">
        <v>4774</v>
      </c>
      <c r="L225" s="36">
        <v>4762</v>
      </c>
      <c r="M225" s="36">
        <v>4748</v>
      </c>
      <c r="N225" s="36">
        <v>4794</v>
      </c>
      <c r="O225" s="27">
        <f>SUM(C225:N225)</f>
        <v>56763</v>
      </c>
    </row>
    <row r="226" spans="1:15" ht="15">
      <c r="A226" s="24" t="s">
        <v>24</v>
      </c>
      <c r="B226" s="25" t="s">
        <v>7</v>
      </c>
      <c r="C226" s="37">
        <v>238521077.63</v>
      </c>
      <c r="D226" s="37">
        <v>233478446.18</v>
      </c>
      <c r="E226" s="37">
        <v>231052128.43</v>
      </c>
      <c r="F226" s="37">
        <v>233802307.96</v>
      </c>
      <c r="G226" s="37">
        <v>206003193.78</v>
      </c>
      <c r="H226" s="37">
        <v>202539921.76</v>
      </c>
      <c r="I226" s="37">
        <v>214962162.39000002</v>
      </c>
      <c r="J226" s="37">
        <v>213484579.58</v>
      </c>
      <c r="K226" s="37">
        <v>237929965.52</v>
      </c>
      <c r="L226" s="37">
        <v>233752602</v>
      </c>
      <c r="M226" s="37">
        <v>235410560.15</v>
      </c>
      <c r="N226" s="37">
        <v>216953238.74</v>
      </c>
      <c r="O226" s="28">
        <f>SUM(C226:N226)</f>
        <v>2697890184.12</v>
      </c>
    </row>
    <row r="227" spans="1:15" ht="15">
      <c r="A227" s="24" t="s">
        <v>24</v>
      </c>
      <c r="B227" s="25" t="s">
        <v>0</v>
      </c>
      <c r="C227" s="37">
        <v>23319725.95</v>
      </c>
      <c r="D227" s="37">
        <v>22529505.52</v>
      </c>
      <c r="E227" s="37">
        <v>22335287.650000002</v>
      </c>
      <c r="F227" s="37">
        <v>22835753.07</v>
      </c>
      <c r="G227" s="37">
        <v>20293497.53</v>
      </c>
      <c r="H227" s="37">
        <v>20609323.76</v>
      </c>
      <c r="I227" s="37">
        <v>21079518.03</v>
      </c>
      <c r="J227" s="37">
        <v>21058142.13</v>
      </c>
      <c r="K227" s="37">
        <v>23917331.37</v>
      </c>
      <c r="L227" s="37">
        <v>23258431.59</v>
      </c>
      <c r="M227" s="37">
        <v>23639391.84</v>
      </c>
      <c r="N227" s="37">
        <v>21710303</v>
      </c>
      <c r="O227" s="28">
        <f>SUM(C227:N227)</f>
        <v>266586211.44</v>
      </c>
    </row>
    <row r="228" spans="1:15" ht="15">
      <c r="A228" s="24" t="s">
        <v>24</v>
      </c>
      <c r="B228" s="25" t="s">
        <v>8</v>
      </c>
      <c r="C228" s="37">
        <v>159.4423959715024</v>
      </c>
      <c r="D228" s="37">
        <v>153.68116781151303</v>
      </c>
      <c r="E228" s="37">
        <v>156.37672512777428</v>
      </c>
      <c r="F228" s="37">
        <v>154.75571340471674</v>
      </c>
      <c r="G228" s="37">
        <v>141.3626069905194</v>
      </c>
      <c r="H228" s="37">
        <v>149.56510584564026</v>
      </c>
      <c r="I228" s="37">
        <v>144.0950312737116</v>
      </c>
      <c r="J228" s="37">
        <v>158.33189571428574</v>
      </c>
      <c r="K228" s="37">
        <v>161.6101421003554</v>
      </c>
      <c r="L228" s="37">
        <v>162.80576501469972</v>
      </c>
      <c r="M228" s="37">
        <v>160.60678750985136</v>
      </c>
      <c r="N228" s="37">
        <v>150.95468641357252</v>
      </c>
      <c r="O228" s="10">
        <f>SUM(O227/O225/O323)</f>
        <v>155.16999585803902</v>
      </c>
    </row>
    <row r="229" spans="1:15" ht="15">
      <c r="A229" s="24" t="s">
        <v>24</v>
      </c>
      <c r="B229" s="25" t="s">
        <v>9</v>
      </c>
      <c r="C229" s="38">
        <v>9.776798839628823</v>
      </c>
      <c r="D229" s="38">
        <v>9.649501223179675</v>
      </c>
      <c r="E229" s="38">
        <v>9.666774247771858</v>
      </c>
      <c r="F229" s="38">
        <v>9.767120465682849</v>
      </c>
      <c r="G229" s="38">
        <v>9.851059664478955</v>
      </c>
      <c r="H229" s="38">
        <v>10.175437800564104</v>
      </c>
      <c r="I229" s="38">
        <v>9.806152764576309</v>
      </c>
      <c r="J229" s="38">
        <v>9.864010867402623</v>
      </c>
      <c r="K229" s="38">
        <v>10.052256897414441</v>
      </c>
      <c r="L229" s="38">
        <v>9.950020402339735</v>
      </c>
      <c r="M229" s="38">
        <v>10.041772053444562</v>
      </c>
      <c r="N229" s="38">
        <v>10.006904310849192</v>
      </c>
      <c r="O229" s="14">
        <f>SUM(O227/O226)</f>
        <v>0.09881284753884648</v>
      </c>
    </row>
    <row r="230" spans="2:15" ht="15">
      <c r="B230" s="26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16"/>
    </row>
    <row r="231" spans="1:15" ht="15">
      <c r="A231" s="24" t="s">
        <v>24</v>
      </c>
      <c r="B231" s="7" t="s">
        <v>10</v>
      </c>
      <c r="C231" s="36">
        <v>492</v>
      </c>
      <c r="D231" s="36">
        <v>510</v>
      </c>
      <c r="E231" s="36">
        <v>513</v>
      </c>
      <c r="F231" s="36">
        <v>523</v>
      </c>
      <c r="G231" s="36">
        <v>538</v>
      </c>
      <c r="H231" s="36">
        <v>534</v>
      </c>
      <c r="I231" s="36">
        <v>514</v>
      </c>
      <c r="J231" s="36">
        <v>450</v>
      </c>
      <c r="K231" s="36">
        <v>428</v>
      </c>
      <c r="L231" s="36">
        <v>375</v>
      </c>
      <c r="M231" s="36">
        <v>378</v>
      </c>
      <c r="N231" s="36">
        <v>368</v>
      </c>
      <c r="O231" s="8">
        <f>SUM(C231:N231)</f>
        <v>5623</v>
      </c>
    </row>
    <row r="232" spans="1:15" ht="15">
      <c r="A232" s="24" t="s">
        <v>24</v>
      </c>
      <c r="B232" s="25" t="s">
        <v>7</v>
      </c>
      <c r="C232" s="37">
        <v>26062498.1</v>
      </c>
      <c r="D232" s="37">
        <v>25122132.5</v>
      </c>
      <c r="E232" s="37">
        <v>23946170.14</v>
      </c>
      <c r="F232" s="37">
        <v>26387812.21</v>
      </c>
      <c r="G232" s="37">
        <v>28930582.3</v>
      </c>
      <c r="H232" s="37">
        <v>30003413.95</v>
      </c>
      <c r="I232" s="37">
        <v>32048013.150000002</v>
      </c>
      <c r="J232" s="37">
        <v>20776668.85</v>
      </c>
      <c r="K232" s="37">
        <v>22929063.69</v>
      </c>
      <c r="L232" s="37">
        <v>23155183.85</v>
      </c>
      <c r="M232" s="37">
        <v>22566844.1</v>
      </c>
      <c r="N232" s="37">
        <v>20671556.35</v>
      </c>
      <c r="O232" s="10">
        <f>SUM(C232:N232)</f>
        <v>302599939.19000006</v>
      </c>
    </row>
    <row r="233" spans="1:15" ht="15" customHeight="1">
      <c r="A233" s="24" t="s">
        <v>24</v>
      </c>
      <c r="B233" s="25" t="s">
        <v>0</v>
      </c>
      <c r="C233" s="37">
        <v>1779382.25</v>
      </c>
      <c r="D233" s="37">
        <v>1819581.15</v>
      </c>
      <c r="E233" s="37">
        <v>1658891.5</v>
      </c>
      <c r="F233" s="37">
        <v>1797543.89</v>
      </c>
      <c r="G233" s="37">
        <v>1901068.49</v>
      </c>
      <c r="H233" s="37">
        <v>1965913.69</v>
      </c>
      <c r="I233" s="37">
        <v>2087854</v>
      </c>
      <c r="J233" s="37">
        <v>1454662.74</v>
      </c>
      <c r="K233" s="37">
        <v>1507328.68</v>
      </c>
      <c r="L233" s="37">
        <v>1643311.16</v>
      </c>
      <c r="M233" s="37">
        <v>1413319.16</v>
      </c>
      <c r="N233" s="37">
        <v>1356034.96</v>
      </c>
      <c r="O233" s="10">
        <f>SUM(C233:N233)</f>
        <v>20384891.669999998</v>
      </c>
    </row>
    <row r="234" spans="1:15" ht="15" customHeight="1">
      <c r="A234" s="24" t="s">
        <v>24</v>
      </c>
      <c r="B234" s="25" t="s">
        <v>8</v>
      </c>
      <c r="C234" s="37">
        <v>116.66550288486756</v>
      </c>
      <c r="D234" s="37">
        <v>115.09052182163188</v>
      </c>
      <c r="E234" s="37">
        <v>107.79022092267705</v>
      </c>
      <c r="F234" s="37">
        <v>110.87052920495898</v>
      </c>
      <c r="G234" s="37">
        <v>118.22401853208221</v>
      </c>
      <c r="H234" s="37">
        <v>118.75762293101367</v>
      </c>
      <c r="I234" s="37">
        <v>131.0313794401908</v>
      </c>
      <c r="J234" s="37">
        <v>115.4494238095238</v>
      </c>
      <c r="K234" s="37">
        <v>113.60632197769068</v>
      </c>
      <c r="L234" s="37">
        <v>146.07210311111112</v>
      </c>
      <c r="M234" s="37">
        <v>120.61095408772827</v>
      </c>
      <c r="N234" s="37">
        <v>122.82925362318842</v>
      </c>
      <c r="O234" s="10">
        <f>SUM(O233/O231/O323)</f>
        <v>119.77763412306754</v>
      </c>
    </row>
    <row r="235" spans="1:15" ht="15" customHeight="1">
      <c r="A235" s="24" t="s">
        <v>24</v>
      </c>
      <c r="B235" s="25" t="s">
        <v>9</v>
      </c>
      <c r="C235" s="38">
        <v>6.827366444968682</v>
      </c>
      <c r="D235" s="38">
        <v>7.24294066198401</v>
      </c>
      <c r="E235" s="38">
        <v>6.927585874072471</v>
      </c>
      <c r="F235" s="38">
        <v>6.812023201070067</v>
      </c>
      <c r="G235" s="38">
        <v>6.571138009897575</v>
      </c>
      <c r="H235" s="38">
        <v>6.552299992514686</v>
      </c>
      <c r="I235" s="38">
        <v>6.5147689194579605</v>
      </c>
      <c r="J235" s="38">
        <v>7.00142429232586</v>
      </c>
      <c r="K235" s="38">
        <v>6.573878028248436</v>
      </c>
      <c r="L235" s="38">
        <v>7.096947148618732</v>
      </c>
      <c r="M235" s="38">
        <v>6.2628126189784785</v>
      </c>
      <c r="N235" s="38">
        <v>6.559907425644804</v>
      </c>
      <c r="O235" s="14">
        <f>SUM(O233/O232)</f>
        <v>0.06736581548749251</v>
      </c>
    </row>
    <row r="236" spans="2:15" ht="15" customHeight="1">
      <c r="B236" s="26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16"/>
    </row>
    <row r="237" spans="1:15" ht="15" customHeight="1">
      <c r="A237" s="24" t="s">
        <v>24</v>
      </c>
      <c r="B237" s="7" t="s">
        <v>11</v>
      </c>
      <c r="C237" s="36">
        <v>58</v>
      </c>
      <c r="D237" s="36">
        <v>57</v>
      </c>
      <c r="E237" s="36">
        <v>57</v>
      </c>
      <c r="F237" s="36">
        <v>57</v>
      </c>
      <c r="G237" s="36">
        <v>57</v>
      </c>
      <c r="H237" s="36">
        <v>55</v>
      </c>
      <c r="I237" s="36">
        <v>53</v>
      </c>
      <c r="J237" s="36">
        <v>52</v>
      </c>
      <c r="K237" s="36">
        <v>53</v>
      </c>
      <c r="L237" s="36">
        <v>71</v>
      </c>
      <c r="M237" s="36">
        <v>54</v>
      </c>
      <c r="N237" s="36">
        <v>54</v>
      </c>
      <c r="O237" s="8">
        <f>SUM(C237:N237)</f>
        <v>678</v>
      </c>
    </row>
    <row r="238" spans="1:15" ht="15">
      <c r="A238" s="24" t="s">
        <v>24</v>
      </c>
      <c r="B238" s="25" t="s">
        <v>7</v>
      </c>
      <c r="C238" s="37">
        <v>7122523.100000001</v>
      </c>
      <c r="D238" s="37">
        <v>6950056.5</v>
      </c>
      <c r="E238" s="37">
        <v>6118118.4</v>
      </c>
      <c r="F238" s="37">
        <v>6835490.199999999</v>
      </c>
      <c r="G238" s="37">
        <v>5748276.2</v>
      </c>
      <c r="H238" s="37">
        <v>5895300.3</v>
      </c>
      <c r="I238" s="37">
        <v>6040071.3</v>
      </c>
      <c r="J238" s="37">
        <v>5253171.8</v>
      </c>
      <c r="K238" s="37">
        <v>6484762</v>
      </c>
      <c r="L238" s="37">
        <v>7341603.2</v>
      </c>
      <c r="M238" s="37">
        <v>6944664.3</v>
      </c>
      <c r="N238" s="37">
        <v>6770226.8</v>
      </c>
      <c r="O238" s="10">
        <f>SUM(C238:N238)</f>
        <v>77504264.1</v>
      </c>
    </row>
    <row r="239" spans="1:15" ht="15">
      <c r="A239" s="24" t="s">
        <v>24</v>
      </c>
      <c r="B239" s="25" t="s">
        <v>0</v>
      </c>
      <c r="C239" s="37">
        <v>459067.51</v>
      </c>
      <c r="D239" s="37">
        <v>444736.56</v>
      </c>
      <c r="E239" s="37">
        <v>399487.54</v>
      </c>
      <c r="F239" s="37">
        <v>384906.85</v>
      </c>
      <c r="G239" s="37">
        <v>348874.57</v>
      </c>
      <c r="H239" s="37">
        <v>396393.05</v>
      </c>
      <c r="I239" s="37">
        <v>362916.04</v>
      </c>
      <c r="J239" s="37">
        <v>380013.27</v>
      </c>
      <c r="K239" s="37">
        <v>365393.03</v>
      </c>
      <c r="L239" s="37">
        <v>478770.05</v>
      </c>
      <c r="M239" s="37">
        <v>454861.6</v>
      </c>
      <c r="N239" s="37">
        <v>337797.51</v>
      </c>
      <c r="O239" s="10">
        <f>SUM(C239:N239)</f>
        <v>4813217.579999999</v>
      </c>
    </row>
    <row r="240" spans="1:15" ht="15">
      <c r="A240" s="24" t="s">
        <v>24</v>
      </c>
      <c r="B240" s="25" t="s">
        <v>8</v>
      </c>
      <c r="C240" s="37">
        <v>255.3211957730812</v>
      </c>
      <c r="D240" s="37">
        <v>251.69018675721563</v>
      </c>
      <c r="E240" s="37">
        <v>233.61844444444446</v>
      </c>
      <c r="F240" s="37">
        <v>217.83070175438596</v>
      </c>
      <c r="G240" s="37">
        <v>204.77865584034433</v>
      </c>
      <c r="H240" s="37">
        <v>232.48859237536658</v>
      </c>
      <c r="I240" s="37">
        <v>220.88620815581257</v>
      </c>
      <c r="J240" s="37">
        <v>260.998125</v>
      </c>
      <c r="K240" s="37">
        <v>222.39381010346926</v>
      </c>
      <c r="L240" s="37">
        <v>224.77467136150239</v>
      </c>
      <c r="M240" s="37">
        <v>271.7213859020311</v>
      </c>
      <c r="N240" s="37">
        <v>208.51698148148148</v>
      </c>
      <c r="O240" s="10">
        <f>SUM(O239/O237/O323)</f>
        <v>234.5531158629293</v>
      </c>
    </row>
    <row r="241" spans="1:15" ht="15">
      <c r="A241" s="24" t="s">
        <v>24</v>
      </c>
      <c r="B241" s="25" t="s">
        <v>9</v>
      </c>
      <c r="C241" s="38">
        <v>6.445293382060075</v>
      </c>
      <c r="D241" s="38">
        <v>6.399035173311181</v>
      </c>
      <c r="E241" s="38">
        <v>6.529581709304613</v>
      </c>
      <c r="F241" s="38">
        <v>5.631005805552908</v>
      </c>
      <c r="G241" s="38">
        <v>6.069203320466752</v>
      </c>
      <c r="H241" s="38">
        <v>6.723882242266776</v>
      </c>
      <c r="I241" s="38">
        <v>6.008472780776612</v>
      </c>
      <c r="J241" s="38">
        <v>7.233977575224173</v>
      </c>
      <c r="K241" s="38">
        <v>5.634640561982074</v>
      </c>
      <c r="L241" s="38">
        <v>6.521328338747592</v>
      </c>
      <c r="M241" s="38">
        <v>6.549799678582016</v>
      </c>
      <c r="N241" s="38">
        <v>4.98945633549529</v>
      </c>
      <c r="O241" s="14">
        <f>SUM(O239/O238)</f>
        <v>0.062102616364304</v>
      </c>
    </row>
    <row r="242" spans="2:15" ht="15">
      <c r="B242" s="26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16"/>
    </row>
    <row r="243" spans="1:15" ht="15">
      <c r="A243" s="24" t="s">
        <v>24</v>
      </c>
      <c r="B243" s="7" t="s">
        <v>12</v>
      </c>
      <c r="C243" s="36">
        <v>830</v>
      </c>
      <c r="D243" s="36">
        <v>779</v>
      </c>
      <c r="E243" s="36">
        <v>773</v>
      </c>
      <c r="F243" s="36">
        <v>762</v>
      </c>
      <c r="G243" s="36">
        <v>789</v>
      </c>
      <c r="H243" s="36">
        <v>781</v>
      </c>
      <c r="I243" s="36">
        <v>782</v>
      </c>
      <c r="J243" s="36">
        <v>749</v>
      </c>
      <c r="K243" s="36">
        <v>737</v>
      </c>
      <c r="L243" s="36">
        <v>734</v>
      </c>
      <c r="M243" s="36">
        <v>726</v>
      </c>
      <c r="N243" s="36">
        <v>729</v>
      </c>
      <c r="O243" s="8">
        <f>SUM(C243:N243)</f>
        <v>9171</v>
      </c>
    </row>
    <row r="244" spans="1:15" ht="15">
      <c r="A244" s="24" t="s">
        <v>24</v>
      </c>
      <c r="B244" s="25" t="s">
        <v>7</v>
      </c>
      <c r="C244" s="37">
        <v>55152861.75</v>
      </c>
      <c r="D244" s="37">
        <v>51067744.75</v>
      </c>
      <c r="E244" s="37">
        <v>48231169.25</v>
      </c>
      <c r="F244" s="37">
        <v>47873134</v>
      </c>
      <c r="G244" s="37">
        <v>43203914.53</v>
      </c>
      <c r="H244" s="37">
        <v>43633646.04</v>
      </c>
      <c r="I244" s="37">
        <v>44833557.25</v>
      </c>
      <c r="J244" s="37">
        <v>39907409.25</v>
      </c>
      <c r="K244" s="37">
        <v>47330858.25</v>
      </c>
      <c r="L244" s="37">
        <v>44585448.25</v>
      </c>
      <c r="M244" s="37">
        <v>45972479.24</v>
      </c>
      <c r="N244" s="37">
        <v>43116187.5</v>
      </c>
      <c r="O244" s="10">
        <f>SUM(C244:N244)</f>
        <v>554908410.06</v>
      </c>
    </row>
    <row r="245" spans="1:15" ht="15">
      <c r="A245" s="24" t="s">
        <v>24</v>
      </c>
      <c r="B245" s="25" t="s">
        <v>0</v>
      </c>
      <c r="C245" s="37">
        <v>3501529.08</v>
      </c>
      <c r="D245" s="37">
        <v>3202817.38</v>
      </c>
      <c r="E245" s="37">
        <v>3103340.21</v>
      </c>
      <c r="F245" s="37">
        <v>2990836.29</v>
      </c>
      <c r="G245" s="37">
        <v>2694141.13</v>
      </c>
      <c r="H245" s="37">
        <v>2575807.01</v>
      </c>
      <c r="I245" s="37">
        <v>2720540.9</v>
      </c>
      <c r="J245" s="37">
        <v>2392740.77</v>
      </c>
      <c r="K245" s="37">
        <v>2923121.65</v>
      </c>
      <c r="L245" s="37">
        <v>2690494.54</v>
      </c>
      <c r="M245" s="37">
        <v>2777761.49</v>
      </c>
      <c r="N245" s="37">
        <v>2622892.14</v>
      </c>
      <c r="O245" s="10">
        <f>SUM(C245:N245)</f>
        <v>34196022.589999996</v>
      </c>
    </row>
    <row r="246" spans="1:15" ht="15">
      <c r="A246" s="24" t="s">
        <v>24</v>
      </c>
      <c r="B246" s="25" t="s">
        <v>8</v>
      </c>
      <c r="C246" s="37">
        <v>136.08741080450835</v>
      </c>
      <c r="D246" s="37">
        <v>132.62732949604538</v>
      </c>
      <c r="E246" s="37">
        <v>133.82234626994395</v>
      </c>
      <c r="F246" s="37">
        <v>126.61232283464568</v>
      </c>
      <c r="G246" s="37">
        <v>114.24404412907971</v>
      </c>
      <c r="H246" s="37">
        <v>106.38994713146919</v>
      </c>
      <c r="I246" s="37">
        <v>112.22427604983088</v>
      </c>
      <c r="J246" s="37">
        <v>114.09215954606141</v>
      </c>
      <c r="K246" s="37">
        <v>127.94334704775245</v>
      </c>
      <c r="L246" s="37">
        <v>122.18412988192553</v>
      </c>
      <c r="M246" s="37">
        <v>123.42315338132056</v>
      </c>
      <c r="N246" s="37">
        <v>119.9310534979424</v>
      </c>
      <c r="O246" s="10">
        <f>SUM(O245/O243/O323)</f>
        <v>123.19534782596163</v>
      </c>
    </row>
    <row r="247" spans="1:15" ht="15">
      <c r="A247" s="24" t="s">
        <v>24</v>
      </c>
      <c r="B247" s="25" t="s">
        <v>9</v>
      </c>
      <c r="C247" s="38">
        <v>6.348771340047464</v>
      </c>
      <c r="D247" s="38">
        <v>6.271703196761983</v>
      </c>
      <c r="E247" s="38">
        <v>6.434304326967982</v>
      </c>
      <c r="F247" s="38">
        <v>6.247421131860722</v>
      </c>
      <c r="G247" s="38">
        <v>6.235872742802595</v>
      </c>
      <c r="H247" s="38">
        <v>5.90325870920504</v>
      </c>
      <c r="I247" s="38">
        <v>6.068090659926388</v>
      </c>
      <c r="J247" s="38">
        <v>5.995730654953503</v>
      </c>
      <c r="K247" s="38">
        <v>6.175932062250318</v>
      </c>
      <c r="L247" s="38">
        <v>6.034467849047587</v>
      </c>
      <c r="M247" s="38">
        <v>6.042226862507579</v>
      </c>
      <c r="N247" s="38">
        <v>6.083311841985102</v>
      </c>
      <c r="O247" s="14">
        <f>SUM(O245/O244)</f>
        <v>0.06162462483908385</v>
      </c>
    </row>
    <row r="248" spans="2:15" ht="15">
      <c r="B248" s="26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16"/>
    </row>
    <row r="249" spans="1:15" ht="15">
      <c r="A249" s="24" t="s">
        <v>24</v>
      </c>
      <c r="B249" s="7" t="s">
        <v>13</v>
      </c>
      <c r="C249" s="36">
        <v>70</v>
      </c>
      <c r="D249" s="36">
        <v>70</v>
      </c>
      <c r="E249" s="36">
        <v>69</v>
      </c>
      <c r="F249" s="36">
        <v>68</v>
      </c>
      <c r="G249" s="36">
        <v>68</v>
      </c>
      <c r="H249" s="36">
        <v>68</v>
      </c>
      <c r="I249" s="36">
        <v>72</v>
      </c>
      <c r="J249" s="36">
        <v>72</v>
      </c>
      <c r="K249" s="36">
        <v>70</v>
      </c>
      <c r="L249" s="36">
        <v>66</v>
      </c>
      <c r="M249" s="36">
        <v>65</v>
      </c>
      <c r="N249" s="36">
        <v>65</v>
      </c>
      <c r="O249" s="8">
        <f>SUM(C249:N249)</f>
        <v>823</v>
      </c>
    </row>
    <row r="250" spans="1:15" ht="15">
      <c r="A250" s="24" t="s">
        <v>24</v>
      </c>
      <c r="B250" s="25" t="s">
        <v>7</v>
      </c>
      <c r="C250" s="37">
        <v>3944717.5</v>
      </c>
      <c r="D250" s="37">
        <v>4057340</v>
      </c>
      <c r="E250" s="37">
        <v>4070194.68</v>
      </c>
      <c r="F250" s="37">
        <v>3825670.5</v>
      </c>
      <c r="G250" s="37">
        <v>3346860</v>
      </c>
      <c r="H250" s="37">
        <v>3236067</v>
      </c>
      <c r="I250" s="37">
        <v>3698500</v>
      </c>
      <c r="J250" s="37">
        <v>3671614</v>
      </c>
      <c r="K250" s="37">
        <v>3888061.5</v>
      </c>
      <c r="L250" s="37">
        <v>3704910</v>
      </c>
      <c r="M250" s="37">
        <v>3833835</v>
      </c>
      <c r="N250" s="37">
        <v>3605422.5</v>
      </c>
      <c r="O250" s="10">
        <f>SUM(C250:N250)</f>
        <v>44883192.68</v>
      </c>
    </row>
    <row r="251" spans="1:15" ht="15">
      <c r="A251" s="24" t="s">
        <v>24</v>
      </c>
      <c r="B251" s="25" t="s">
        <v>0</v>
      </c>
      <c r="C251" s="37">
        <v>272959.16</v>
      </c>
      <c r="D251" s="37">
        <v>306363.44</v>
      </c>
      <c r="E251" s="37">
        <v>307349.78</v>
      </c>
      <c r="F251" s="37">
        <v>270203.3</v>
      </c>
      <c r="G251" s="37">
        <v>268368.29</v>
      </c>
      <c r="H251" s="37">
        <v>285262.3</v>
      </c>
      <c r="I251" s="37">
        <v>284222.92</v>
      </c>
      <c r="J251" s="37">
        <v>258784.57</v>
      </c>
      <c r="K251" s="37">
        <v>324001.98</v>
      </c>
      <c r="L251" s="37">
        <v>273367.71</v>
      </c>
      <c r="M251" s="37">
        <v>289939.8</v>
      </c>
      <c r="N251" s="37">
        <v>298822.64</v>
      </c>
      <c r="O251" s="10">
        <f>SUM(C251:N251)</f>
        <v>3439645.8899999997</v>
      </c>
    </row>
    <row r="252" spans="1:15" ht="15">
      <c r="A252" s="24" t="s">
        <v>24</v>
      </c>
      <c r="B252" s="25" t="s">
        <v>8</v>
      </c>
      <c r="C252" s="37">
        <v>125.78763133640554</v>
      </c>
      <c r="D252" s="37">
        <v>141.1813087557604</v>
      </c>
      <c r="E252" s="37">
        <v>148.47815458937197</v>
      </c>
      <c r="F252" s="37">
        <v>128.17993358633777</v>
      </c>
      <c r="G252" s="37">
        <v>132.04212825278813</v>
      </c>
      <c r="H252" s="37">
        <v>135.3236717267552</v>
      </c>
      <c r="I252" s="37">
        <v>127.34001792114698</v>
      </c>
      <c r="J252" s="37">
        <v>128.3653621031746</v>
      </c>
      <c r="K252" s="37">
        <v>149.30966820276498</v>
      </c>
      <c r="L252" s="37">
        <v>138.0645</v>
      </c>
      <c r="M252" s="37">
        <v>143.89071960297767</v>
      </c>
      <c r="N252" s="37">
        <v>153.2423794871795</v>
      </c>
      <c r="O252" s="10">
        <f>SUM(O251/O249/O323)</f>
        <v>138.0858906386327</v>
      </c>
    </row>
    <row r="253" spans="1:15" ht="15">
      <c r="A253" s="24" t="s">
        <v>24</v>
      </c>
      <c r="B253" s="25" t="s">
        <v>9</v>
      </c>
      <c r="C253" s="38">
        <v>6.919612367679053</v>
      </c>
      <c r="D253" s="38">
        <v>7.550844642056124</v>
      </c>
      <c r="E253" s="38">
        <v>7.551230448760746</v>
      </c>
      <c r="F253" s="38">
        <v>7.062900477184327</v>
      </c>
      <c r="G253" s="38">
        <v>8.018509588091524</v>
      </c>
      <c r="H253" s="38">
        <v>8.815092518170978</v>
      </c>
      <c r="I253" s="38">
        <v>7.684816006489117</v>
      </c>
      <c r="J253" s="38">
        <v>7.048250987168041</v>
      </c>
      <c r="K253" s="38">
        <v>8.333252444695127</v>
      </c>
      <c r="L253" s="38">
        <v>7.378524984412577</v>
      </c>
      <c r="M253" s="38">
        <v>7.562657234857526</v>
      </c>
      <c r="N253" s="38">
        <v>8.288144870677433</v>
      </c>
      <c r="O253" s="14">
        <f>SUM(O251/O250)</f>
        <v>0.07663549949584379</v>
      </c>
    </row>
    <row r="254" spans="2:15" ht="15">
      <c r="B254" s="26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16"/>
    </row>
    <row r="255" spans="1:15" ht="15">
      <c r="A255" s="24" t="s">
        <v>24</v>
      </c>
      <c r="B255" s="7" t="s">
        <v>14</v>
      </c>
      <c r="C255" s="36">
        <v>909</v>
      </c>
      <c r="D255" s="36">
        <v>897</v>
      </c>
      <c r="E255" s="36">
        <v>903</v>
      </c>
      <c r="F255" s="36">
        <v>869</v>
      </c>
      <c r="G255" s="36">
        <v>856</v>
      </c>
      <c r="H255" s="36">
        <v>840</v>
      </c>
      <c r="I255" s="36">
        <v>836</v>
      </c>
      <c r="J255" s="36">
        <v>811</v>
      </c>
      <c r="K255" s="36">
        <v>810</v>
      </c>
      <c r="L255" s="36">
        <v>805</v>
      </c>
      <c r="M255" s="36">
        <v>806</v>
      </c>
      <c r="N255" s="36">
        <v>795</v>
      </c>
      <c r="O255" s="8">
        <f>SUM(C255:N255)</f>
        <v>10137</v>
      </c>
    </row>
    <row r="256" spans="1:15" ht="15">
      <c r="A256" s="24" t="s">
        <v>24</v>
      </c>
      <c r="B256" s="25" t="s">
        <v>7</v>
      </c>
      <c r="C256" s="37">
        <v>107229570.68</v>
      </c>
      <c r="D256" s="37">
        <v>105119590.39</v>
      </c>
      <c r="E256" s="37">
        <v>97319747.24</v>
      </c>
      <c r="F256" s="37">
        <v>98158261.61</v>
      </c>
      <c r="G256" s="37">
        <v>89221652.74</v>
      </c>
      <c r="H256" s="37">
        <v>96836825.58</v>
      </c>
      <c r="I256" s="37">
        <v>105376460.98</v>
      </c>
      <c r="J256" s="37">
        <v>85263214</v>
      </c>
      <c r="K256" s="37">
        <v>101193049</v>
      </c>
      <c r="L256" s="37">
        <v>97413942</v>
      </c>
      <c r="M256" s="37">
        <v>100085357.09</v>
      </c>
      <c r="N256" s="37">
        <v>91414086.5</v>
      </c>
      <c r="O256" s="10">
        <f>SUM(C256:N256)</f>
        <v>1174631757.81</v>
      </c>
    </row>
    <row r="257" spans="1:15" ht="15">
      <c r="A257" s="24" t="s">
        <v>24</v>
      </c>
      <c r="B257" s="25" t="s">
        <v>0</v>
      </c>
      <c r="C257" s="37">
        <v>5970148.24</v>
      </c>
      <c r="D257" s="37">
        <v>5801718.04</v>
      </c>
      <c r="E257" s="37">
        <v>5661966.19</v>
      </c>
      <c r="F257" s="37">
        <v>5413675.98</v>
      </c>
      <c r="G257" s="37">
        <v>4733043.19</v>
      </c>
      <c r="H257" s="37">
        <v>5135264.04</v>
      </c>
      <c r="I257" s="37">
        <v>5399346.4</v>
      </c>
      <c r="J257" s="37">
        <v>4521698.85</v>
      </c>
      <c r="K257" s="37">
        <v>5546820.14</v>
      </c>
      <c r="L257" s="37">
        <v>5488951.18</v>
      </c>
      <c r="M257" s="37">
        <v>5570517.01</v>
      </c>
      <c r="N257" s="37">
        <v>4907056.47</v>
      </c>
      <c r="O257" s="10">
        <f>SUM(C257:N257)</f>
        <v>64150205.730000004</v>
      </c>
    </row>
    <row r="258" spans="1:15" ht="15">
      <c r="A258" s="24" t="s">
        <v>24</v>
      </c>
      <c r="B258" s="25" t="s">
        <v>8</v>
      </c>
      <c r="C258" s="37">
        <v>211.86515632208383</v>
      </c>
      <c r="D258" s="37">
        <v>208.64235767972093</v>
      </c>
      <c r="E258" s="37">
        <v>209.00576559616093</v>
      </c>
      <c r="F258" s="37">
        <v>200.9605397379264</v>
      </c>
      <c r="G258" s="37">
        <v>184.99369727790713</v>
      </c>
      <c r="H258" s="37">
        <v>197.2067603686636</v>
      </c>
      <c r="I258" s="37">
        <v>208.34026855996294</v>
      </c>
      <c r="J258" s="37">
        <v>199.12360621807292</v>
      </c>
      <c r="K258" s="37">
        <v>220.90084189565908</v>
      </c>
      <c r="L258" s="37">
        <v>227.28576314699794</v>
      </c>
      <c r="M258" s="37">
        <v>222.94552989674216</v>
      </c>
      <c r="N258" s="37">
        <v>205.74660251572328</v>
      </c>
      <c r="O258" s="10">
        <f>SUM(O257/O255/O323)</f>
        <v>209.08554693865847</v>
      </c>
    </row>
    <row r="259" spans="1:15" ht="15">
      <c r="A259" s="24" t="s">
        <v>24</v>
      </c>
      <c r="B259" s="25" t="s">
        <v>9</v>
      </c>
      <c r="C259" s="38">
        <v>5.567632325803507</v>
      </c>
      <c r="D259" s="38">
        <v>5.519159671832127</v>
      </c>
      <c r="E259" s="38">
        <v>5.817900632270488</v>
      </c>
      <c r="F259" s="38">
        <v>5.51525250264668</v>
      </c>
      <c r="G259" s="38">
        <v>5.304814520520616</v>
      </c>
      <c r="H259" s="38">
        <v>5.30300741401069</v>
      </c>
      <c r="I259" s="38">
        <v>5.123863858954965</v>
      </c>
      <c r="J259" s="38">
        <v>5.3032235566442525</v>
      </c>
      <c r="K259" s="38">
        <v>5.481424065006679</v>
      </c>
      <c r="L259" s="38">
        <v>5.634666935047142</v>
      </c>
      <c r="M259" s="38">
        <v>5.565766233906535</v>
      </c>
      <c r="N259" s="38">
        <v>5.367943451472327</v>
      </c>
      <c r="O259" s="14">
        <f>SUM(O257/O256)</f>
        <v>0.05461303536488964</v>
      </c>
    </row>
    <row r="260" spans="2:15" ht="15">
      <c r="B260" s="26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16"/>
    </row>
    <row r="261" spans="1:15" ht="15">
      <c r="A261" s="24" t="s">
        <v>24</v>
      </c>
      <c r="B261" s="7" t="s">
        <v>38</v>
      </c>
      <c r="C261" s="36">
        <v>58</v>
      </c>
      <c r="D261" s="36">
        <v>57</v>
      </c>
      <c r="E261" s="36">
        <v>52</v>
      </c>
      <c r="F261" s="36">
        <v>51</v>
      </c>
      <c r="G261" s="36">
        <v>49</v>
      </c>
      <c r="H261" s="36">
        <v>49</v>
      </c>
      <c r="I261" s="36">
        <v>48</v>
      </c>
      <c r="J261" s="36">
        <v>48</v>
      </c>
      <c r="K261" s="36">
        <v>48</v>
      </c>
      <c r="L261" s="36">
        <v>45</v>
      </c>
      <c r="M261" s="36">
        <v>43</v>
      </c>
      <c r="N261" s="36">
        <v>39</v>
      </c>
      <c r="O261" s="8">
        <f>SUM(C261:N261)</f>
        <v>587</v>
      </c>
    </row>
    <row r="262" spans="1:15" ht="15">
      <c r="A262" s="24" t="s">
        <v>24</v>
      </c>
      <c r="B262" s="25" t="s">
        <v>7</v>
      </c>
      <c r="C262" s="37">
        <v>6463018</v>
      </c>
      <c r="D262" s="37">
        <v>6031528</v>
      </c>
      <c r="E262" s="37">
        <v>5921770</v>
      </c>
      <c r="F262" s="37">
        <v>5609696</v>
      </c>
      <c r="G262" s="37">
        <v>4997656</v>
      </c>
      <c r="H262" s="37">
        <v>4731132</v>
      </c>
      <c r="I262" s="37">
        <v>4117172</v>
      </c>
      <c r="J262" s="37">
        <v>4123408</v>
      </c>
      <c r="K262" s="37">
        <v>4788142</v>
      </c>
      <c r="L262" s="37">
        <v>4447650</v>
      </c>
      <c r="M262" s="37">
        <v>5288792</v>
      </c>
      <c r="N262" s="37">
        <v>4436384</v>
      </c>
      <c r="O262" s="10">
        <f>SUM(C262:N262)</f>
        <v>60956348</v>
      </c>
    </row>
    <row r="263" spans="1:15" ht="15">
      <c r="A263" s="24" t="s">
        <v>24</v>
      </c>
      <c r="B263" s="25" t="s">
        <v>0</v>
      </c>
      <c r="C263" s="37">
        <v>341863.3</v>
      </c>
      <c r="D263" s="37">
        <v>379759.65</v>
      </c>
      <c r="E263" s="37">
        <v>413070.84</v>
      </c>
      <c r="F263" s="37">
        <v>427068.89</v>
      </c>
      <c r="G263" s="37">
        <v>127263.1</v>
      </c>
      <c r="H263" s="37">
        <v>277848.8</v>
      </c>
      <c r="I263" s="37">
        <v>249237.39</v>
      </c>
      <c r="J263" s="37">
        <v>236231.18</v>
      </c>
      <c r="K263" s="37">
        <v>324679.08</v>
      </c>
      <c r="L263" s="37">
        <v>384880.22</v>
      </c>
      <c r="M263" s="37">
        <v>294581.63</v>
      </c>
      <c r="N263" s="37">
        <v>314302.18</v>
      </c>
      <c r="O263" s="10">
        <f>SUM(C263:N263)</f>
        <v>3770786.2600000002</v>
      </c>
    </row>
    <row r="264" spans="1:15" ht="15">
      <c r="A264" s="24" t="s">
        <v>24</v>
      </c>
      <c r="B264" s="25" t="s">
        <v>8</v>
      </c>
      <c r="C264" s="37">
        <v>190.1353170189099</v>
      </c>
      <c r="D264" s="37">
        <v>214.91774193548386</v>
      </c>
      <c r="E264" s="37">
        <v>264.78900000000004</v>
      </c>
      <c r="F264" s="37">
        <v>270.1258001265022</v>
      </c>
      <c r="G264" s="37">
        <v>86.89537212654581</v>
      </c>
      <c r="H264" s="37">
        <v>182.91560236998026</v>
      </c>
      <c r="I264" s="37">
        <v>167.49824596774192</v>
      </c>
      <c r="J264" s="37">
        <v>175.76724702380955</v>
      </c>
      <c r="K264" s="37">
        <v>218.19830645161292</v>
      </c>
      <c r="L264" s="37">
        <v>285.09645925925923</v>
      </c>
      <c r="M264" s="37">
        <v>220.99147036759192</v>
      </c>
      <c r="N264" s="37">
        <v>268.6343418803419</v>
      </c>
      <c r="O264" s="10">
        <f>SUM(O263/O261/O323)</f>
        <v>212.24096953823297</v>
      </c>
    </row>
    <row r="265" spans="1:15" ht="15">
      <c r="A265" s="24" t="s">
        <v>24</v>
      </c>
      <c r="B265" s="25" t="s">
        <v>9</v>
      </c>
      <c r="C265" s="38">
        <v>5.289530371105265</v>
      </c>
      <c r="D265" s="38">
        <v>6.296242842609701</v>
      </c>
      <c r="E265" s="38">
        <v>6.97546240397719</v>
      </c>
      <c r="F265" s="38">
        <v>7.613048728487248</v>
      </c>
      <c r="G265" s="38">
        <v>2.5464557784689466</v>
      </c>
      <c r="H265" s="38">
        <v>5.872776324989453</v>
      </c>
      <c r="I265" s="38">
        <v>6.053606456081991</v>
      </c>
      <c r="J265" s="38">
        <v>5.72902754226601</v>
      </c>
      <c r="K265" s="38">
        <v>6.780899146265921</v>
      </c>
      <c r="L265" s="38">
        <v>8.653563567277102</v>
      </c>
      <c r="M265" s="38">
        <v>5.569922772534825</v>
      </c>
      <c r="N265" s="38">
        <v>7.084647767190577</v>
      </c>
      <c r="O265" s="14">
        <f>SUM(O263/O262)</f>
        <v>0.061860435930315254</v>
      </c>
    </row>
    <row r="266" spans="2:15" ht="15">
      <c r="B266" s="26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16"/>
    </row>
    <row r="267" spans="1:15" ht="15">
      <c r="A267" s="24" t="s">
        <v>24</v>
      </c>
      <c r="B267" s="7" t="s">
        <v>15</v>
      </c>
      <c r="C267" s="36">
        <v>147</v>
      </c>
      <c r="D267" s="36">
        <v>138</v>
      </c>
      <c r="E267" s="36">
        <v>136</v>
      </c>
      <c r="F267" s="36">
        <v>134</v>
      </c>
      <c r="G267" s="36">
        <v>139</v>
      </c>
      <c r="H267" s="36">
        <v>136</v>
      </c>
      <c r="I267" s="36">
        <v>138</v>
      </c>
      <c r="J267" s="36">
        <v>133</v>
      </c>
      <c r="K267" s="36">
        <v>133</v>
      </c>
      <c r="L267" s="36">
        <v>129</v>
      </c>
      <c r="M267" s="36">
        <v>130</v>
      </c>
      <c r="N267" s="36">
        <v>128</v>
      </c>
      <c r="O267" s="8">
        <f>SUM(C267:N267)</f>
        <v>1621</v>
      </c>
    </row>
    <row r="268" spans="1:15" ht="15">
      <c r="A268" s="24" t="s">
        <v>24</v>
      </c>
      <c r="B268" s="25" t="s">
        <v>7</v>
      </c>
      <c r="C268" s="37">
        <v>18752211.5</v>
      </c>
      <c r="D268" s="37">
        <v>16965260</v>
      </c>
      <c r="E268" s="37">
        <v>15886545</v>
      </c>
      <c r="F268" s="37">
        <v>18020410</v>
      </c>
      <c r="G268" s="37">
        <v>18038265</v>
      </c>
      <c r="H268" s="37">
        <v>19147680</v>
      </c>
      <c r="I268" s="37">
        <v>17303445.82</v>
      </c>
      <c r="J268" s="37">
        <v>13799780</v>
      </c>
      <c r="K268" s="37">
        <v>17079525</v>
      </c>
      <c r="L268" s="37">
        <v>15721725</v>
      </c>
      <c r="M268" s="37">
        <v>16533948.290000001</v>
      </c>
      <c r="N268" s="37">
        <v>13851550</v>
      </c>
      <c r="O268" s="10">
        <f>SUM(C268:N268)</f>
        <v>201100345.60999998</v>
      </c>
    </row>
    <row r="269" spans="1:15" ht="15">
      <c r="A269" s="24" t="s">
        <v>24</v>
      </c>
      <c r="B269" s="25" t="s">
        <v>0</v>
      </c>
      <c r="C269" s="37">
        <v>998065.79</v>
      </c>
      <c r="D269" s="37">
        <v>727107.59</v>
      </c>
      <c r="E269" s="37">
        <v>893800.5</v>
      </c>
      <c r="F269" s="37">
        <v>569254.09</v>
      </c>
      <c r="G269" s="37">
        <v>1038186.66</v>
      </c>
      <c r="H269" s="37">
        <v>765934.21</v>
      </c>
      <c r="I269" s="37">
        <v>657796.52</v>
      </c>
      <c r="J269" s="37">
        <v>812145.02</v>
      </c>
      <c r="K269" s="37">
        <v>708198.59</v>
      </c>
      <c r="L269" s="37">
        <v>789236.18</v>
      </c>
      <c r="M269" s="37">
        <v>768479.07</v>
      </c>
      <c r="N269" s="37">
        <v>883597.46</v>
      </c>
      <c r="O269" s="10">
        <f>SUM(C269:N269)</f>
        <v>9611801.68</v>
      </c>
    </row>
    <row r="270" spans="1:15" ht="15">
      <c r="A270" s="24" t="s">
        <v>24</v>
      </c>
      <c r="B270" s="25" t="s">
        <v>8</v>
      </c>
      <c r="C270" s="37">
        <v>219.01816765415842</v>
      </c>
      <c r="D270" s="37">
        <v>169.96437353903693</v>
      </c>
      <c r="E270" s="37">
        <v>219.06875</v>
      </c>
      <c r="F270" s="37">
        <v>137.03757583052482</v>
      </c>
      <c r="G270" s="37">
        <v>249.8911486721404</v>
      </c>
      <c r="H270" s="37">
        <v>181.67319971537003</v>
      </c>
      <c r="I270" s="37">
        <v>153.76262739597945</v>
      </c>
      <c r="J270" s="37">
        <v>218.08405477980668</v>
      </c>
      <c r="K270" s="37">
        <v>171.76778801843318</v>
      </c>
      <c r="L270" s="37">
        <v>203.9369974160207</v>
      </c>
      <c r="M270" s="37">
        <v>190.68959553349876</v>
      </c>
      <c r="N270" s="37">
        <v>230.10350520833333</v>
      </c>
      <c r="O270" s="10">
        <f>SUM(O269/O267/O323)</f>
        <v>195.91026532270558</v>
      </c>
    </row>
    <row r="271" spans="1:15" ht="15">
      <c r="A271" s="24" t="s">
        <v>24</v>
      </c>
      <c r="B271" s="25" t="s">
        <v>9</v>
      </c>
      <c r="C271" s="38">
        <v>5.3223897885324085</v>
      </c>
      <c r="D271" s="38">
        <v>4.285861755139621</v>
      </c>
      <c r="E271" s="38">
        <v>5.62614778732569</v>
      </c>
      <c r="F271" s="38">
        <v>3.1589408343095413</v>
      </c>
      <c r="G271" s="38">
        <v>5.755468499880671</v>
      </c>
      <c r="H271" s="38">
        <v>4.000141061475855</v>
      </c>
      <c r="I271" s="38">
        <v>3.8015348320950793</v>
      </c>
      <c r="J271" s="38">
        <v>5.885202662651144</v>
      </c>
      <c r="K271" s="38">
        <v>4.146477082939953</v>
      </c>
      <c r="L271" s="38">
        <v>5.0200355240916625</v>
      </c>
      <c r="M271" s="38">
        <v>4.647886013196186</v>
      </c>
      <c r="N271" s="38">
        <v>6.379051153120048</v>
      </c>
      <c r="O271" s="14">
        <f>SUM(O269/O268)</f>
        <v>0.04779604754454504</v>
      </c>
    </row>
    <row r="272" spans="2:15" ht="15">
      <c r="B272" s="26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14"/>
    </row>
    <row r="273" spans="1:15" ht="15">
      <c r="A273" s="24" t="s">
        <v>24</v>
      </c>
      <c r="B273" s="7" t="s">
        <v>41</v>
      </c>
      <c r="C273" s="36">
        <v>32</v>
      </c>
      <c r="D273" s="36">
        <v>32</v>
      </c>
      <c r="E273" s="36">
        <v>32</v>
      </c>
      <c r="F273" s="36">
        <v>32</v>
      </c>
      <c r="G273" s="36">
        <v>32</v>
      </c>
      <c r="H273" s="36">
        <v>30</v>
      </c>
      <c r="I273" s="36">
        <v>30</v>
      </c>
      <c r="J273" s="36">
        <v>30</v>
      </c>
      <c r="K273" s="36">
        <v>30</v>
      </c>
      <c r="L273" s="36">
        <v>29</v>
      </c>
      <c r="M273" s="36">
        <v>26</v>
      </c>
      <c r="N273" s="36">
        <v>26</v>
      </c>
      <c r="O273" s="8">
        <f>SUM(C273:N273)</f>
        <v>361</v>
      </c>
    </row>
    <row r="274" spans="1:15" ht="15">
      <c r="A274" s="24" t="s">
        <v>24</v>
      </c>
      <c r="B274" s="25" t="s">
        <v>7</v>
      </c>
      <c r="C274" s="37">
        <v>7592885</v>
      </c>
      <c r="D274" s="37">
        <v>6296750</v>
      </c>
      <c r="E274" s="37">
        <v>7501610</v>
      </c>
      <c r="F274" s="37">
        <v>6250360</v>
      </c>
      <c r="G274" s="37">
        <v>5883880</v>
      </c>
      <c r="H274" s="37">
        <v>6836740</v>
      </c>
      <c r="I274" s="37">
        <v>5807505</v>
      </c>
      <c r="J274" s="37">
        <v>5570805</v>
      </c>
      <c r="K274" s="37">
        <v>5853610</v>
      </c>
      <c r="L274" s="37">
        <v>6306630</v>
      </c>
      <c r="M274" s="37">
        <v>6940535</v>
      </c>
      <c r="N274" s="37">
        <v>6395245</v>
      </c>
      <c r="O274" s="10">
        <f>SUM(C274:N274)</f>
        <v>77236555</v>
      </c>
    </row>
    <row r="275" spans="1:15" ht="15">
      <c r="A275" s="24" t="s">
        <v>24</v>
      </c>
      <c r="B275" s="25" t="s">
        <v>0</v>
      </c>
      <c r="C275" s="37">
        <v>579804.68</v>
      </c>
      <c r="D275" s="37">
        <v>318195.88</v>
      </c>
      <c r="E275" s="37">
        <v>491381.49</v>
      </c>
      <c r="F275" s="37">
        <v>389945.01</v>
      </c>
      <c r="G275" s="37">
        <v>222241.1</v>
      </c>
      <c r="H275" s="37">
        <v>374320.66</v>
      </c>
      <c r="I275" s="37">
        <v>483246.92</v>
      </c>
      <c r="J275" s="37">
        <v>468920.26</v>
      </c>
      <c r="K275" s="37">
        <v>310711.37</v>
      </c>
      <c r="L275" s="37">
        <v>409491.72</v>
      </c>
      <c r="M275" s="37">
        <v>405946.44</v>
      </c>
      <c r="N275" s="37">
        <v>230167.76</v>
      </c>
      <c r="O275" s="10">
        <f>SUM(C275:N275)</f>
        <v>4684373.29</v>
      </c>
    </row>
    <row r="276" spans="1:15" ht="15">
      <c r="A276" s="24" t="s">
        <v>24</v>
      </c>
      <c r="B276" s="25" t="s">
        <v>8</v>
      </c>
      <c r="C276" s="37">
        <v>584.4805241935484</v>
      </c>
      <c r="D276" s="37">
        <v>320.76197580645163</v>
      </c>
      <c r="E276" s="37">
        <v>511.85571875000005</v>
      </c>
      <c r="F276" s="37">
        <v>393.0897278225807</v>
      </c>
      <c r="G276" s="37">
        <v>232.36174488847584</v>
      </c>
      <c r="H276" s="37">
        <v>402.4953333333334</v>
      </c>
      <c r="I276" s="37">
        <v>519.6203440860215</v>
      </c>
      <c r="J276" s="37">
        <v>558.2384047619048</v>
      </c>
      <c r="K276" s="37">
        <v>334.09824731182795</v>
      </c>
      <c r="L276" s="37">
        <v>470.6801379310345</v>
      </c>
      <c r="M276" s="37">
        <v>503.6556327543424</v>
      </c>
      <c r="N276" s="37">
        <v>295.0868717948718</v>
      </c>
      <c r="O276" s="10">
        <f>SUM(O275/O273/O323)</f>
        <v>428.72587983696786</v>
      </c>
    </row>
    <row r="277" spans="1:15" ht="15">
      <c r="A277" s="24" t="s">
        <v>24</v>
      </c>
      <c r="B277" s="25" t="s">
        <v>9</v>
      </c>
      <c r="C277" s="38">
        <v>7.636157797727741</v>
      </c>
      <c r="D277" s="38">
        <v>5.053335133203637</v>
      </c>
      <c r="E277" s="38">
        <v>6.550347058831371</v>
      </c>
      <c r="F277" s="38">
        <v>6.238760807377495</v>
      </c>
      <c r="G277" s="38">
        <v>3.7771181601256316</v>
      </c>
      <c r="H277" s="38">
        <v>5.475133762582751</v>
      </c>
      <c r="I277" s="38">
        <v>8.32107626252582</v>
      </c>
      <c r="J277" s="38">
        <v>8.417459595157252</v>
      </c>
      <c r="K277" s="38">
        <v>5.308029916581392</v>
      </c>
      <c r="L277" s="38">
        <v>6.493035424624562</v>
      </c>
      <c r="M277" s="38">
        <v>5.8489214448165745</v>
      </c>
      <c r="N277" s="38">
        <v>3.599045228134341</v>
      </c>
      <c r="O277" s="14">
        <f>SUM(O275/O274)</f>
        <v>0.06064969223446074</v>
      </c>
    </row>
    <row r="278" spans="2:15" ht="15">
      <c r="B278" s="26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14"/>
    </row>
    <row r="279" spans="1:15" ht="15">
      <c r="A279" s="24" t="s">
        <v>24</v>
      </c>
      <c r="B279" s="7" t="s">
        <v>39</v>
      </c>
      <c r="C279" s="36">
        <v>1463</v>
      </c>
      <c r="D279" s="36">
        <v>1437</v>
      </c>
      <c r="E279" s="36">
        <v>1453</v>
      </c>
      <c r="F279" s="36">
        <v>1404</v>
      </c>
      <c r="G279" s="36">
        <v>1284</v>
      </c>
      <c r="H279" s="36">
        <v>1250</v>
      </c>
      <c r="I279" s="36">
        <v>1247</v>
      </c>
      <c r="J279" s="36">
        <v>1336</v>
      </c>
      <c r="K279" s="36">
        <v>1283</v>
      </c>
      <c r="L279" s="36">
        <v>1265</v>
      </c>
      <c r="M279" s="36">
        <v>1296</v>
      </c>
      <c r="N279" s="36">
        <v>1315</v>
      </c>
      <c r="O279" s="8">
        <f>SUM(C279:N279)</f>
        <v>16033</v>
      </c>
    </row>
    <row r="280" spans="1:15" ht="15">
      <c r="A280" s="24" t="s">
        <v>24</v>
      </c>
      <c r="B280" s="25" t="s">
        <v>7</v>
      </c>
      <c r="C280" s="37">
        <v>163464330.57</v>
      </c>
      <c r="D280" s="37">
        <v>166866407.91</v>
      </c>
      <c r="E280" s="37">
        <v>153145492.39000002</v>
      </c>
      <c r="F280" s="37">
        <v>153337003.01</v>
      </c>
      <c r="G280" s="37">
        <v>125115102.28</v>
      </c>
      <c r="H280" s="37">
        <v>116738979.68</v>
      </c>
      <c r="I280" s="37">
        <v>117059731.34</v>
      </c>
      <c r="J280" s="37">
        <v>132451230.61</v>
      </c>
      <c r="K280" s="37">
        <v>156661467.65</v>
      </c>
      <c r="L280" s="37">
        <v>154828083.69</v>
      </c>
      <c r="M280" s="37">
        <v>156083426.42000002</v>
      </c>
      <c r="N280" s="37">
        <v>145114323.91</v>
      </c>
      <c r="O280" s="10">
        <f>SUM(C280:N280)</f>
        <v>1740865579.4600003</v>
      </c>
    </row>
    <row r="281" spans="1:15" ht="15">
      <c r="A281" s="24" t="s">
        <v>24</v>
      </c>
      <c r="B281" s="25" t="s">
        <v>0</v>
      </c>
      <c r="C281" s="37">
        <v>7934051.0200000005</v>
      </c>
      <c r="D281" s="37">
        <v>7521490.5200000005</v>
      </c>
      <c r="E281" s="37">
        <v>7457728.11</v>
      </c>
      <c r="F281" s="37">
        <v>7106817.76</v>
      </c>
      <c r="G281" s="37">
        <v>6042807.82</v>
      </c>
      <c r="H281" s="37">
        <v>5763823.04</v>
      </c>
      <c r="I281" s="37">
        <v>5742864.100000001</v>
      </c>
      <c r="J281" s="37">
        <v>6257189.4</v>
      </c>
      <c r="K281" s="37">
        <v>7020464.850000001</v>
      </c>
      <c r="L281" s="37">
        <v>6705264.82</v>
      </c>
      <c r="M281" s="37">
        <v>7392765.51</v>
      </c>
      <c r="N281" s="37">
        <v>6428995.84</v>
      </c>
      <c r="O281" s="10">
        <f>SUM(C281:N281)</f>
        <v>81374262.79</v>
      </c>
    </row>
    <row r="282" spans="1:15" ht="15">
      <c r="A282" s="24" t="s">
        <v>24</v>
      </c>
      <c r="B282" s="25" t="s">
        <v>8</v>
      </c>
      <c r="C282" s="37">
        <v>174.93993826207748</v>
      </c>
      <c r="D282" s="37">
        <v>168.84392933306398</v>
      </c>
      <c r="E282" s="37">
        <v>171.08805024088096</v>
      </c>
      <c r="F282" s="37">
        <v>163.2850326256778</v>
      </c>
      <c r="G282" s="37">
        <v>157.4577307785846</v>
      </c>
      <c r="H282" s="37">
        <v>148.74382038709678</v>
      </c>
      <c r="I282" s="37">
        <v>148.5594872856145</v>
      </c>
      <c r="J282" s="37">
        <v>167.26875</v>
      </c>
      <c r="K282" s="37">
        <v>176.51333442284965</v>
      </c>
      <c r="L282" s="37">
        <v>176.68682002635046</v>
      </c>
      <c r="M282" s="37">
        <v>184.00949596774194</v>
      </c>
      <c r="N282" s="37">
        <v>162.965674017744</v>
      </c>
      <c r="O282" s="10">
        <f>SUM(O281/O279/O323)</f>
        <v>167.69019924077298</v>
      </c>
    </row>
    <row r="283" spans="1:15" ht="15">
      <c r="A283" s="24" t="s">
        <v>24</v>
      </c>
      <c r="B283" s="25" t="s">
        <v>9</v>
      </c>
      <c r="C283" s="38">
        <v>4.853689482184873</v>
      </c>
      <c r="D283" s="38">
        <v>4.507492319278991</v>
      </c>
      <c r="E283" s="38">
        <v>4.869701349751884</v>
      </c>
      <c r="F283" s="38">
        <v>4.634770225381621</v>
      </c>
      <c r="G283" s="38">
        <v>4.829798889087397</v>
      </c>
      <c r="H283" s="38">
        <v>4.937359445662066</v>
      </c>
      <c r="I283" s="38">
        <v>4.905926260260969</v>
      </c>
      <c r="J283" s="38">
        <v>4.724145914826695</v>
      </c>
      <c r="K283" s="38">
        <v>4.481296489373212</v>
      </c>
      <c r="L283" s="38">
        <v>4.330780734472836</v>
      </c>
      <c r="M283" s="38">
        <v>4.736419285227016</v>
      </c>
      <c r="N283" s="38">
        <v>4.43029720759149</v>
      </c>
      <c r="O283" s="14">
        <f>SUM(O281/O280)</f>
        <v>0.04674356466697533</v>
      </c>
    </row>
    <row r="284" spans="2:15" ht="15">
      <c r="B284" s="26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14"/>
    </row>
    <row r="285" spans="1:15" ht="15">
      <c r="A285" s="24" t="s">
        <v>24</v>
      </c>
      <c r="B285" s="7" t="s">
        <v>16</v>
      </c>
      <c r="C285" s="36">
        <v>184</v>
      </c>
      <c r="D285" s="36">
        <v>186</v>
      </c>
      <c r="E285" s="36">
        <v>186</v>
      </c>
      <c r="F285" s="36">
        <v>185</v>
      </c>
      <c r="G285" s="36">
        <v>187</v>
      </c>
      <c r="H285" s="36">
        <v>185</v>
      </c>
      <c r="I285" s="36">
        <v>193</v>
      </c>
      <c r="J285" s="36">
        <v>190</v>
      </c>
      <c r="K285" s="36">
        <v>192</v>
      </c>
      <c r="L285" s="36">
        <v>202</v>
      </c>
      <c r="M285" s="36">
        <v>203</v>
      </c>
      <c r="N285" s="36">
        <v>203</v>
      </c>
      <c r="O285" s="8">
        <f>SUM(C285:N285)</f>
        <v>2296</v>
      </c>
    </row>
    <row r="286" spans="1:15" ht="15">
      <c r="A286" s="24" t="s">
        <v>24</v>
      </c>
      <c r="B286" s="25" t="s">
        <v>0</v>
      </c>
      <c r="C286" s="37">
        <v>5185415.72</v>
      </c>
      <c r="D286" s="37">
        <v>5263223.05</v>
      </c>
      <c r="E286" s="37">
        <v>4924222.41</v>
      </c>
      <c r="F286" s="37">
        <v>5303852.6</v>
      </c>
      <c r="G286" s="37">
        <v>5102792.78</v>
      </c>
      <c r="H286" s="37">
        <v>5035774.18</v>
      </c>
      <c r="I286" s="37">
        <v>5072817.12</v>
      </c>
      <c r="J286" s="37">
        <v>4473657.32</v>
      </c>
      <c r="K286" s="37">
        <v>5234302.54</v>
      </c>
      <c r="L286" s="37">
        <v>5436407.88</v>
      </c>
      <c r="M286" s="37">
        <v>5556735.83</v>
      </c>
      <c r="N286" s="37">
        <v>4721107.79</v>
      </c>
      <c r="O286" s="10">
        <f>SUM(C286:N286)</f>
        <v>61310309.22</v>
      </c>
    </row>
    <row r="287" spans="1:15" ht="15">
      <c r="A287" s="24" t="s">
        <v>24</v>
      </c>
      <c r="B287" s="25" t="s">
        <v>8</v>
      </c>
      <c r="C287" s="37">
        <v>909.0841023842918</v>
      </c>
      <c r="D287" s="37">
        <v>912.8031651057926</v>
      </c>
      <c r="E287" s="37">
        <v>882.4771344086023</v>
      </c>
      <c r="F287" s="37">
        <v>924.8217262423715</v>
      </c>
      <c r="G287" s="37">
        <v>912.9701015843987</v>
      </c>
      <c r="H287" s="37">
        <v>878.0774507410637</v>
      </c>
      <c r="I287" s="37">
        <v>847.8718234999163</v>
      </c>
      <c r="J287" s="37">
        <v>840.9130300751879</v>
      </c>
      <c r="K287" s="37">
        <v>879.4191095430109</v>
      </c>
      <c r="L287" s="37">
        <v>897.0970099009901</v>
      </c>
      <c r="M287" s="37">
        <v>883.0026744001271</v>
      </c>
      <c r="N287" s="37">
        <v>775.2229540229885</v>
      </c>
      <c r="O287" s="5">
        <f>SUM(O286/O285/O323)</f>
        <v>882.2608926269014</v>
      </c>
    </row>
    <row r="288" spans="1:15" ht="15">
      <c r="A288" s="24"/>
      <c r="B288" s="26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16"/>
    </row>
    <row r="289" spans="1:15" ht="15">
      <c r="A289" s="24" t="s">
        <v>24</v>
      </c>
      <c r="B289" s="7" t="s">
        <v>17</v>
      </c>
      <c r="C289" s="36">
        <v>79</v>
      </c>
      <c r="D289" s="36">
        <v>81</v>
      </c>
      <c r="E289" s="36">
        <v>81</v>
      </c>
      <c r="F289" s="36">
        <v>80</v>
      </c>
      <c r="G289" s="36">
        <v>82</v>
      </c>
      <c r="H289" s="36">
        <v>83</v>
      </c>
      <c r="I289" s="36">
        <v>84</v>
      </c>
      <c r="J289" s="36">
        <v>82</v>
      </c>
      <c r="K289" s="36">
        <v>80</v>
      </c>
      <c r="L289" s="36">
        <v>84</v>
      </c>
      <c r="M289" s="36">
        <v>86</v>
      </c>
      <c r="N289" s="36">
        <v>87</v>
      </c>
      <c r="O289" s="8">
        <f>SUM(C289:N289)</f>
        <v>989</v>
      </c>
    </row>
    <row r="290" spans="1:15" ht="15">
      <c r="A290" s="24" t="s">
        <v>24</v>
      </c>
      <c r="B290" s="7" t="s">
        <v>18</v>
      </c>
      <c r="C290" s="37">
        <v>12490228.98</v>
      </c>
      <c r="D290" s="37">
        <v>12014557.200000001</v>
      </c>
      <c r="E290" s="37">
        <v>11687575.52</v>
      </c>
      <c r="F290" s="37">
        <v>11777153.02</v>
      </c>
      <c r="G290" s="37">
        <v>11143336.85</v>
      </c>
      <c r="H290" s="37">
        <v>11330257.52</v>
      </c>
      <c r="I290" s="37">
        <v>11457063.82</v>
      </c>
      <c r="J290" s="37">
        <v>10894573.120000001</v>
      </c>
      <c r="K290" s="37">
        <v>12947429.6</v>
      </c>
      <c r="L290" s="37">
        <v>12210669.56</v>
      </c>
      <c r="M290" s="37">
        <v>12024322.53</v>
      </c>
      <c r="N290" s="37">
        <v>10708494.85</v>
      </c>
      <c r="O290" s="10">
        <f>SUM(C290:N290)</f>
        <v>140685662.57</v>
      </c>
    </row>
    <row r="291" spans="1:15" ht="15">
      <c r="A291" s="24" t="s">
        <v>24</v>
      </c>
      <c r="B291" s="25" t="s">
        <v>0</v>
      </c>
      <c r="C291" s="37">
        <v>1873843.98</v>
      </c>
      <c r="D291" s="37">
        <v>1981933.7</v>
      </c>
      <c r="E291" s="37">
        <v>1714087.02</v>
      </c>
      <c r="F291" s="37">
        <v>1810576.27</v>
      </c>
      <c r="G291" s="37">
        <v>1710421.6</v>
      </c>
      <c r="H291" s="37">
        <v>1897949.52</v>
      </c>
      <c r="I291" s="37">
        <v>1971566.82</v>
      </c>
      <c r="J291" s="37">
        <v>1696916.62</v>
      </c>
      <c r="K291" s="37">
        <v>2005407.85</v>
      </c>
      <c r="L291" s="37">
        <v>1728060.81</v>
      </c>
      <c r="M291" s="37">
        <v>2127048.28</v>
      </c>
      <c r="N291" s="37">
        <v>1785947.85</v>
      </c>
      <c r="O291" s="10">
        <f>SUM(C291:N291)</f>
        <v>22303760.32</v>
      </c>
    </row>
    <row r="292" spans="1:15" ht="15">
      <c r="A292" s="24" t="s">
        <v>24</v>
      </c>
      <c r="B292" s="25" t="s">
        <v>8</v>
      </c>
      <c r="C292" s="37">
        <v>765.1465822784811</v>
      </c>
      <c r="D292" s="37">
        <v>789.300557546794</v>
      </c>
      <c r="E292" s="37">
        <v>705.3856049382716</v>
      </c>
      <c r="F292" s="37">
        <v>730.0710766129033</v>
      </c>
      <c r="G292" s="37">
        <v>697.8780669144982</v>
      </c>
      <c r="H292" s="37">
        <v>737.6406995724834</v>
      </c>
      <c r="I292" s="37">
        <v>757.1301152073734</v>
      </c>
      <c r="J292" s="37">
        <v>739.0751829268293</v>
      </c>
      <c r="K292" s="37">
        <v>808.6321975806452</v>
      </c>
      <c r="L292" s="37">
        <v>685.7384166666666</v>
      </c>
      <c r="M292" s="37">
        <v>797.8425656414105</v>
      </c>
      <c r="N292" s="37">
        <v>684.2712068965518</v>
      </c>
      <c r="O292" s="10">
        <f>SUM(O291/O289/O323)</f>
        <v>745.1045304517089</v>
      </c>
    </row>
    <row r="293" spans="1:15" ht="15">
      <c r="A293" s="24" t="s">
        <v>24</v>
      </c>
      <c r="B293" s="25" t="s">
        <v>9</v>
      </c>
      <c r="C293" s="37">
        <v>0.15002479001790087</v>
      </c>
      <c r="D293" s="37">
        <v>0.16496102744427402</v>
      </c>
      <c r="E293" s="37">
        <v>0.14665890432680603</v>
      </c>
      <c r="F293" s="37">
        <v>0.15373632888400732</v>
      </c>
      <c r="G293" s="37">
        <v>0.15349276639698817</v>
      </c>
      <c r="H293" s="37">
        <v>0.1675115959765052</v>
      </c>
      <c r="I293" s="37">
        <v>0.17208307913571524</v>
      </c>
      <c r="J293" s="37">
        <v>0.15575797246106327</v>
      </c>
      <c r="K293" s="37">
        <v>0.1548884923073843</v>
      </c>
      <c r="L293" s="37">
        <v>0.14152056130163593</v>
      </c>
      <c r="M293" s="37">
        <v>0.17689547786938814</v>
      </c>
      <c r="N293" s="37">
        <v>0.16677860661248764</v>
      </c>
      <c r="O293" s="14">
        <f>SUM(O291/O290)</f>
        <v>0.15853612878926077</v>
      </c>
    </row>
    <row r="294" spans="2:15" ht="15">
      <c r="B294" s="26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16"/>
    </row>
    <row r="295" spans="1:15" ht="15">
      <c r="A295" s="24" t="s">
        <v>24</v>
      </c>
      <c r="B295" s="7" t="s">
        <v>42</v>
      </c>
      <c r="C295" s="36">
        <v>17</v>
      </c>
      <c r="D295" s="36">
        <v>17</v>
      </c>
      <c r="E295" s="36">
        <v>17</v>
      </c>
      <c r="F295" s="36">
        <v>17</v>
      </c>
      <c r="G295" s="36">
        <v>18</v>
      </c>
      <c r="H295" s="36">
        <v>18</v>
      </c>
      <c r="I295" s="36">
        <v>18</v>
      </c>
      <c r="J295" s="36">
        <v>17</v>
      </c>
      <c r="K295" s="36">
        <v>17</v>
      </c>
      <c r="L295" s="36">
        <v>17</v>
      </c>
      <c r="M295" s="36">
        <v>16</v>
      </c>
      <c r="N295" s="36">
        <v>16</v>
      </c>
      <c r="O295" s="8">
        <f>SUM(C295:N295)</f>
        <v>205</v>
      </c>
    </row>
    <row r="296" spans="1:15" ht="15">
      <c r="A296" s="24" t="s">
        <v>24</v>
      </c>
      <c r="B296" s="7" t="s">
        <v>43</v>
      </c>
      <c r="C296" s="37">
        <v>5080124.5</v>
      </c>
      <c r="D296" s="37">
        <v>4561523.41</v>
      </c>
      <c r="E296" s="37">
        <v>4548675.25</v>
      </c>
      <c r="F296" s="37">
        <v>4700653.86</v>
      </c>
      <c r="G296" s="37">
        <v>4310556.25</v>
      </c>
      <c r="H296" s="37">
        <v>4265595.75</v>
      </c>
      <c r="I296" s="37">
        <v>4602222.75</v>
      </c>
      <c r="J296" s="37">
        <v>4439029.46</v>
      </c>
      <c r="K296" s="37">
        <v>5316565.56</v>
      </c>
      <c r="L296" s="37">
        <v>4978297.66</v>
      </c>
      <c r="M296" s="37">
        <v>4721706.47</v>
      </c>
      <c r="N296" s="37">
        <v>4161593.5</v>
      </c>
      <c r="O296" s="10">
        <f>SUM(C296:N296)</f>
        <v>55686544.42</v>
      </c>
    </row>
    <row r="297" spans="1:15" ht="15">
      <c r="A297" s="24" t="s">
        <v>24</v>
      </c>
      <c r="B297" s="25" t="s">
        <v>0</v>
      </c>
      <c r="C297" s="37">
        <v>1055154.25</v>
      </c>
      <c r="D297" s="37">
        <v>940371.41</v>
      </c>
      <c r="E297" s="37">
        <v>773605</v>
      </c>
      <c r="F297" s="37">
        <v>986735.11</v>
      </c>
      <c r="G297" s="37">
        <v>913163.75</v>
      </c>
      <c r="H297" s="37">
        <v>912089.75</v>
      </c>
      <c r="I297" s="37">
        <v>943236</v>
      </c>
      <c r="J297" s="37">
        <v>763182.21</v>
      </c>
      <c r="K297" s="37">
        <v>937454.06</v>
      </c>
      <c r="L297" s="37">
        <v>1154157.66</v>
      </c>
      <c r="M297" s="37">
        <v>914737.22</v>
      </c>
      <c r="N297" s="37">
        <v>816072.25</v>
      </c>
      <c r="O297" s="10">
        <f>SUM(C297:N297)</f>
        <v>11109958.67</v>
      </c>
    </row>
    <row r="298" spans="1:15" ht="15">
      <c r="A298" s="24" t="s">
        <v>24</v>
      </c>
      <c r="B298" s="25" t="s">
        <v>8</v>
      </c>
      <c r="C298" s="37">
        <v>2002.1902277039846</v>
      </c>
      <c r="D298" s="37">
        <v>1784.3859772296018</v>
      </c>
      <c r="E298" s="37">
        <v>1516.872549019608</v>
      </c>
      <c r="F298" s="37">
        <v>1872.3626375711576</v>
      </c>
      <c r="G298" s="37">
        <v>1697.3303903345727</v>
      </c>
      <c r="H298" s="37">
        <v>1634.5694444444443</v>
      </c>
      <c r="I298" s="37">
        <v>1690.3870967741937</v>
      </c>
      <c r="J298" s="37">
        <v>1603.3239705882352</v>
      </c>
      <c r="K298" s="37">
        <v>1778.8502087286524</v>
      </c>
      <c r="L298" s="37">
        <v>2263.0542352941175</v>
      </c>
      <c r="M298" s="37">
        <v>1844.2282661290321</v>
      </c>
      <c r="N298" s="37">
        <v>1700.1505208333335</v>
      </c>
      <c r="O298" s="10">
        <f>SUM(O297/O295/O323)</f>
        <v>1790.5810685505535</v>
      </c>
    </row>
    <row r="299" spans="1:15" ht="15">
      <c r="A299" s="24" t="s">
        <v>24</v>
      </c>
      <c r="B299" s="25" t="s">
        <v>9</v>
      </c>
      <c r="C299" s="37">
        <v>0.2077024391823468</v>
      </c>
      <c r="D299" s="37">
        <v>0.20615292863311208</v>
      </c>
      <c r="E299" s="37">
        <v>0.1700725942130074</v>
      </c>
      <c r="F299" s="37">
        <v>0.20991443730766426</v>
      </c>
      <c r="G299" s="37">
        <v>0.21184359907146555</v>
      </c>
      <c r="H299" s="37">
        <v>0.21382470432178202</v>
      </c>
      <c r="I299" s="37">
        <v>0.20495227007428096</v>
      </c>
      <c r="J299" s="37">
        <v>0.17192546633831082</v>
      </c>
      <c r="K299" s="37">
        <v>0.1763270008467647</v>
      </c>
      <c r="L299" s="37">
        <v>0.23183781662424743</v>
      </c>
      <c r="M299" s="37">
        <v>0.19373021720259542</v>
      </c>
      <c r="N299" s="37">
        <v>0.19609609876601355</v>
      </c>
      <c r="O299" s="14">
        <f>SUM(O297/O296)</f>
        <v>0.1995088541714185</v>
      </c>
    </row>
    <row r="300" spans="2:15" ht="15">
      <c r="B300" s="26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16"/>
    </row>
    <row r="301" spans="1:15" ht="15">
      <c r="A301" s="24" t="s">
        <v>24</v>
      </c>
      <c r="B301" s="25" t="s">
        <v>36</v>
      </c>
      <c r="C301" s="36">
        <v>24</v>
      </c>
      <c r="D301" s="36">
        <v>24</v>
      </c>
      <c r="E301" s="36">
        <v>24</v>
      </c>
      <c r="F301" s="36">
        <v>24</v>
      </c>
      <c r="G301" s="36">
        <v>23</v>
      </c>
      <c r="H301" s="36">
        <v>22</v>
      </c>
      <c r="I301" s="36">
        <v>21</v>
      </c>
      <c r="J301" s="36">
        <v>21</v>
      </c>
      <c r="K301" s="36">
        <v>25</v>
      </c>
      <c r="L301" s="36">
        <v>23</v>
      </c>
      <c r="M301" s="36">
        <v>23</v>
      </c>
      <c r="N301" s="36">
        <v>25</v>
      </c>
      <c r="O301" s="8">
        <f>SUM(C301:N301)</f>
        <v>279</v>
      </c>
    </row>
    <row r="302" spans="1:15" ht="15">
      <c r="A302" s="24" t="s">
        <v>24</v>
      </c>
      <c r="B302" s="29" t="s">
        <v>37</v>
      </c>
      <c r="C302" s="37">
        <v>2976253.9</v>
      </c>
      <c r="D302" s="37">
        <v>2815546.4</v>
      </c>
      <c r="E302" s="37">
        <v>2753286.55</v>
      </c>
      <c r="F302" s="37">
        <v>3030926.55</v>
      </c>
      <c r="G302" s="37">
        <v>2559191.75</v>
      </c>
      <c r="H302" s="37">
        <v>2225059.16</v>
      </c>
      <c r="I302" s="37">
        <v>2230979</v>
      </c>
      <c r="J302" s="37">
        <v>2052893.55</v>
      </c>
      <c r="K302" s="37">
        <v>2666389.85</v>
      </c>
      <c r="L302" s="37">
        <v>3077190.8</v>
      </c>
      <c r="M302" s="37">
        <v>2972013.25</v>
      </c>
      <c r="N302" s="37">
        <v>2562970.25</v>
      </c>
      <c r="O302" s="10">
        <f>SUM(C302:N302)</f>
        <v>31922701.01</v>
      </c>
    </row>
    <row r="303" spans="1:15" ht="15">
      <c r="A303" s="24" t="s">
        <v>24</v>
      </c>
      <c r="B303" s="29" t="s">
        <v>0</v>
      </c>
      <c r="C303" s="37">
        <v>678395.24</v>
      </c>
      <c r="D303" s="37">
        <v>674092.64</v>
      </c>
      <c r="E303" s="37">
        <v>676946.63</v>
      </c>
      <c r="F303" s="37">
        <v>722388.42</v>
      </c>
      <c r="G303" s="37">
        <v>592196.43</v>
      </c>
      <c r="H303" s="37">
        <v>510241.85</v>
      </c>
      <c r="I303" s="37">
        <v>542466.5</v>
      </c>
      <c r="J303" s="37">
        <v>520181.74</v>
      </c>
      <c r="K303" s="37">
        <v>624015.67</v>
      </c>
      <c r="L303" s="37">
        <v>671538.26</v>
      </c>
      <c r="M303" s="37">
        <v>783872.58</v>
      </c>
      <c r="N303" s="37">
        <v>640158.84</v>
      </c>
      <c r="O303" s="10">
        <f>SUM(C303:N303)</f>
        <v>7636494.8</v>
      </c>
    </row>
    <row r="304" spans="1:15" ht="15">
      <c r="A304" s="24" t="s">
        <v>24</v>
      </c>
      <c r="B304" s="25" t="s">
        <v>8</v>
      </c>
      <c r="C304" s="37">
        <v>911.8215591397851</v>
      </c>
      <c r="D304" s="37">
        <v>906.038494623656</v>
      </c>
      <c r="E304" s="37">
        <v>940.203652777778</v>
      </c>
      <c r="F304" s="37">
        <v>970.9521774193548</v>
      </c>
      <c r="G304" s="37">
        <v>861.4462372716988</v>
      </c>
      <c r="H304" s="37">
        <v>748.1552052785923</v>
      </c>
      <c r="I304" s="37">
        <v>833.2818740399385</v>
      </c>
      <c r="J304" s="37">
        <v>884.6628231292518</v>
      </c>
      <c r="K304" s="37">
        <v>805.1815096774194</v>
      </c>
      <c r="L304" s="37">
        <v>973.2438550724638</v>
      </c>
      <c r="M304" s="37">
        <v>1099.400532959327</v>
      </c>
      <c r="N304" s="37">
        <v>853.54512</v>
      </c>
      <c r="O304" s="10">
        <f>SUM(O303/O301/O323)</f>
        <v>904.3265122448013</v>
      </c>
    </row>
    <row r="305" spans="1:15" ht="15">
      <c r="A305" s="24" t="s">
        <v>24</v>
      </c>
      <c r="B305" s="25" t="s">
        <v>9</v>
      </c>
      <c r="C305" s="37">
        <v>0.2279359432338753</v>
      </c>
      <c r="D305" s="37">
        <v>0.23941805398767357</v>
      </c>
      <c r="E305" s="37">
        <v>0.24586857114454724</v>
      </c>
      <c r="F305" s="37">
        <v>0.23833913758154254</v>
      </c>
      <c r="G305" s="37">
        <v>0.23139978862467028</v>
      </c>
      <c r="H305" s="37">
        <v>0.22931608254407043</v>
      </c>
      <c r="I305" s="37">
        <v>0.24315177327980228</v>
      </c>
      <c r="J305" s="37">
        <v>0.25338953400676817</v>
      </c>
      <c r="K305" s="37">
        <v>0.23403017004433918</v>
      </c>
      <c r="L305" s="37">
        <v>0.21823094622536893</v>
      </c>
      <c r="M305" s="37">
        <v>0.2637513745943091</v>
      </c>
      <c r="N305" s="37">
        <v>0.24977224764899242</v>
      </c>
      <c r="O305" s="14">
        <f>SUM(O303/O302)</f>
        <v>0.23921831669594049</v>
      </c>
    </row>
    <row r="306" spans="2:15" ht="15">
      <c r="B306" s="26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16"/>
    </row>
    <row r="307" spans="1:15" ht="15">
      <c r="A307" s="24" t="s">
        <v>24</v>
      </c>
      <c r="B307" s="29" t="s">
        <v>35</v>
      </c>
      <c r="C307" s="36">
        <v>51</v>
      </c>
      <c r="D307" s="36">
        <v>51</v>
      </c>
      <c r="E307" s="36">
        <v>51</v>
      </c>
      <c r="F307" s="36">
        <v>51</v>
      </c>
      <c r="G307" s="36">
        <v>51</v>
      </c>
      <c r="H307" s="36">
        <v>48</v>
      </c>
      <c r="I307" s="36">
        <v>56</v>
      </c>
      <c r="J307" s="36">
        <v>56</v>
      </c>
      <c r="K307" s="36">
        <v>56</v>
      </c>
      <c r="L307" s="36">
        <v>64</v>
      </c>
      <c r="M307" s="36">
        <v>64</v>
      </c>
      <c r="N307" s="36">
        <v>61</v>
      </c>
      <c r="O307" s="8">
        <f>SUM(C307:N307)</f>
        <v>660</v>
      </c>
    </row>
    <row r="308" spans="1:15" ht="15">
      <c r="A308" s="24" t="s">
        <v>24</v>
      </c>
      <c r="B308" s="29" t="s">
        <v>0</v>
      </c>
      <c r="C308" s="37">
        <v>1161607</v>
      </c>
      <c r="D308" s="37">
        <v>1143998</v>
      </c>
      <c r="E308" s="37">
        <v>1312509.01</v>
      </c>
      <c r="F308" s="37">
        <v>1351766</v>
      </c>
      <c r="G308" s="37">
        <v>1339992</v>
      </c>
      <c r="H308" s="37">
        <v>1224168.01</v>
      </c>
      <c r="I308" s="37">
        <v>1162515.05</v>
      </c>
      <c r="J308" s="37">
        <v>1038533.25</v>
      </c>
      <c r="K308" s="37">
        <v>1193462</v>
      </c>
      <c r="L308" s="37">
        <v>1372188.1</v>
      </c>
      <c r="M308" s="37">
        <v>1241536</v>
      </c>
      <c r="N308" s="37">
        <v>1057360</v>
      </c>
      <c r="O308" s="10">
        <f>SUM(C308:N308)</f>
        <v>14599634.42</v>
      </c>
    </row>
    <row r="309" spans="1:15" ht="15">
      <c r="A309" s="24" t="s">
        <v>24</v>
      </c>
      <c r="B309" s="29" t="s">
        <v>8</v>
      </c>
      <c r="C309" s="37">
        <v>734.7292852624921</v>
      </c>
      <c r="D309" s="37">
        <v>723.5913978494624</v>
      </c>
      <c r="E309" s="37">
        <v>857.8490261437909</v>
      </c>
      <c r="F309" s="37">
        <v>855.0069576217584</v>
      </c>
      <c r="G309" s="37">
        <v>879.0675705226329</v>
      </c>
      <c r="H309" s="37">
        <v>822.6935551075269</v>
      </c>
      <c r="I309" s="37">
        <v>669.6515264976957</v>
      </c>
      <c r="J309" s="37">
        <v>662.3298788265306</v>
      </c>
      <c r="K309" s="37">
        <v>687.4781105990784</v>
      </c>
      <c r="L309" s="37">
        <v>714.6813020833333</v>
      </c>
      <c r="M309" s="37">
        <v>625.7741935483872</v>
      </c>
      <c r="N309" s="37">
        <v>577.792349726776</v>
      </c>
      <c r="O309" s="10">
        <f>SUM(O308/O307/O323)</f>
        <v>730.8587515018022</v>
      </c>
    </row>
    <row r="310" spans="2:15" ht="15">
      <c r="B310" s="13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0"/>
    </row>
    <row r="311" spans="1:15" ht="15">
      <c r="A311" s="24" t="s">
        <v>24</v>
      </c>
      <c r="B311" s="25" t="s">
        <v>44</v>
      </c>
      <c r="C311" s="36">
        <v>13</v>
      </c>
      <c r="D311" s="36">
        <v>13</v>
      </c>
      <c r="E311" s="36">
        <v>13</v>
      </c>
      <c r="F311" s="36">
        <v>13</v>
      </c>
      <c r="G311" s="36">
        <v>13</v>
      </c>
      <c r="H311" s="36">
        <v>14</v>
      </c>
      <c r="I311" s="36">
        <v>14</v>
      </c>
      <c r="J311" s="36">
        <v>14</v>
      </c>
      <c r="K311" s="36">
        <v>14</v>
      </c>
      <c r="L311" s="36">
        <v>14</v>
      </c>
      <c r="M311" s="36">
        <v>14</v>
      </c>
      <c r="N311" s="36">
        <v>14</v>
      </c>
      <c r="O311" s="8">
        <f>SUM(C311:N311)</f>
        <v>163</v>
      </c>
    </row>
    <row r="312" spans="1:15" ht="15">
      <c r="A312" s="24" t="s">
        <v>24</v>
      </c>
      <c r="B312" s="29" t="s">
        <v>45</v>
      </c>
      <c r="C312" s="37">
        <v>1884374.25</v>
      </c>
      <c r="D312" s="37">
        <v>1849030.3</v>
      </c>
      <c r="E312" s="37">
        <v>1822008.25</v>
      </c>
      <c r="F312" s="37">
        <v>2112221.8</v>
      </c>
      <c r="G312" s="37">
        <v>1957725.5</v>
      </c>
      <c r="H312" s="37">
        <v>1964939.55</v>
      </c>
      <c r="I312" s="37">
        <v>1973217.75</v>
      </c>
      <c r="J312" s="37">
        <v>1723991.5</v>
      </c>
      <c r="K312" s="37">
        <v>1980648.46</v>
      </c>
      <c r="L312" s="37">
        <v>2117656.3</v>
      </c>
      <c r="M312" s="37">
        <v>2039676.5</v>
      </c>
      <c r="N312" s="37">
        <v>1923278.85</v>
      </c>
      <c r="O312" s="10">
        <f>SUM(C312:N312)</f>
        <v>23348769.01</v>
      </c>
    </row>
    <row r="313" spans="1:15" ht="15">
      <c r="A313" s="24" t="s">
        <v>24</v>
      </c>
      <c r="B313" s="29" t="s">
        <v>0</v>
      </c>
      <c r="C313" s="37">
        <v>416415.25</v>
      </c>
      <c r="D313" s="37">
        <v>522827.3</v>
      </c>
      <c r="E313" s="37">
        <v>447074.75</v>
      </c>
      <c r="F313" s="37">
        <v>432386.8</v>
      </c>
      <c r="G313" s="37">
        <v>547019</v>
      </c>
      <c r="H313" s="37">
        <v>491325.05</v>
      </c>
      <c r="I313" s="37">
        <v>453032.75</v>
      </c>
      <c r="J313" s="37">
        <v>454843.5</v>
      </c>
      <c r="K313" s="37">
        <v>473962.96</v>
      </c>
      <c r="L313" s="37">
        <v>510463.05</v>
      </c>
      <c r="M313" s="37">
        <v>489541.75</v>
      </c>
      <c r="N313" s="37">
        <v>421568.85</v>
      </c>
      <c r="O313" s="10">
        <f>SUM(C313:N313)</f>
        <v>5660461.01</v>
      </c>
    </row>
    <row r="314" spans="1:15" ht="15">
      <c r="A314" s="24" t="s">
        <v>24</v>
      </c>
      <c r="B314" s="25" t="s">
        <v>8</v>
      </c>
      <c r="C314" s="37">
        <v>1033.2884615384617</v>
      </c>
      <c r="D314" s="37">
        <v>1297.3382133995037</v>
      </c>
      <c r="E314" s="37">
        <v>1146.3455128205128</v>
      </c>
      <c r="F314" s="37">
        <v>1072.920099255583</v>
      </c>
      <c r="G314" s="37">
        <v>1407.8269945667719</v>
      </c>
      <c r="H314" s="37">
        <v>1132.0853686635944</v>
      </c>
      <c r="I314" s="37">
        <v>1043.854262672811</v>
      </c>
      <c r="J314" s="37">
        <v>1160.3150510204082</v>
      </c>
      <c r="K314" s="37">
        <v>1092.0805529953916</v>
      </c>
      <c r="L314" s="37">
        <v>1215.3882142857142</v>
      </c>
      <c r="M314" s="37">
        <v>1127.9763824884792</v>
      </c>
      <c r="N314" s="37">
        <v>1003.7353571428571</v>
      </c>
      <c r="O314" s="10">
        <f>SUM(O313/O311/O323)</f>
        <v>1147.359735547688</v>
      </c>
    </row>
    <row r="315" spans="1:15" ht="15">
      <c r="A315" s="24" t="s">
        <v>24</v>
      </c>
      <c r="B315" s="25" t="s">
        <v>9</v>
      </c>
      <c r="C315" s="37">
        <v>0.22098330520065215</v>
      </c>
      <c r="D315" s="37">
        <v>0.2827575621665043</v>
      </c>
      <c r="E315" s="37">
        <v>0.2453747122165885</v>
      </c>
      <c r="F315" s="37">
        <v>0.204707100362282</v>
      </c>
      <c r="G315" s="37">
        <v>0.27941557690289065</v>
      </c>
      <c r="H315" s="37">
        <v>0.25004588563551483</v>
      </c>
      <c r="I315" s="37">
        <v>0.22959085483596528</v>
      </c>
      <c r="J315" s="37">
        <v>0.26383163722094916</v>
      </c>
      <c r="K315" s="37">
        <v>0.23929686139255626</v>
      </c>
      <c r="L315" s="37">
        <v>0.24105094391379756</v>
      </c>
      <c r="M315" s="37">
        <v>0.24000950640947227</v>
      </c>
      <c r="N315" s="37">
        <v>0.21919278631905095</v>
      </c>
      <c r="O315" s="14">
        <f>SUM(O313/O312)</f>
        <v>0.24243081113080056</v>
      </c>
    </row>
    <row r="316" spans="2:15" ht="15">
      <c r="B316" s="13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28"/>
    </row>
    <row r="317" spans="1:15" ht="15">
      <c r="A317" s="24" t="s">
        <v>24</v>
      </c>
      <c r="B317" s="26" t="s">
        <v>19</v>
      </c>
      <c r="C317" s="36">
        <v>8961</v>
      </c>
      <c r="D317" s="36">
        <v>8892</v>
      </c>
      <c r="E317" s="36">
        <v>8935</v>
      </c>
      <c r="F317" s="36">
        <v>8845</v>
      </c>
      <c r="G317" s="36">
        <v>8802</v>
      </c>
      <c r="H317" s="36">
        <v>8373</v>
      </c>
      <c r="I317" s="36">
        <v>8632</v>
      </c>
      <c r="J317" s="36">
        <v>8621</v>
      </c>
      <c r="K317" s="36">
        <v>8558</v>
      </c>
      <c r="L317" s="36">
        <v>8483</v>
      </c>
      <c r="M317" s="36">
        <v>8475</v>
      </c>
      <c r="N317" s="36">
        <v>8516</v>
      </c>
      <c r="O317" s="8">
        <f>SUM(C317:N317)</f>
        <v>104093</v>
      </c>
    </row>
    <row r="318" spans="1:15" ht="15">
      <c r="A318" s="24" t="s">
        <v>24</v>
      </c>
      <c r="B318" s="7" t="s">
        <v>20</v>
      </c>
      <c r="C318" s="37">
        <v>50342012.7</v>
      </c>
      <c r="D318" s="37">
        <v>48314498.78</v>
      </c>
      <c r="E318" s="37">
        <v>47646526.22</v>
      </c>
      <c r="F318" s="37">
        <v>47489857.730000004</v>
      </c>
      <c r="G318" s="37">
        <v>42772284.660000004</v>
      </c>
      <c r="H318" s="37">
        <v>43185664.74</v>
      </c>
      <c r="I318" s="37">
        <v>44140360.34</v>
      </c>
      <c r="J318" s="37">
        <v>42314185.51</v>
      </c>
      <c r="K318" s="37">
        <v>48182353.28</v>
      </c>
      <c r="L318" s="37">
        <v>47558607.050000004</v>
      </c>
      <c r="M318" s="37">
        <v>48564299.38</v>
      </c>
      <c r="N318" s="37">
        <v>43811077.75</v>
      </c>
      <c r="O318" s="10">
        <f>SUM(C318:N318)</f>
        <v>554321728.1399999</v>
      </c>
    </row>
    <row r="319" spans="1:15" ht="15">
      <c r="A319" s="24" t="s">
        <v>24</v>
      </c>
      <c r="B319" s="7" t="s">
        <v>8</v>
      </c>
      <c r="C319" s="37">
        <v>181.22261952331067</v>
      </c>
      <c r="D319" s="37">
        <v>175.2735288697343</v>
      </c>
      <c r="E319" s="37">
        <v>177.75238283902254</v>
      </c>
      <c r="F319" s="37">
        <v>173.19738773500612</v>
      </c>
      <c r="G319" s="37">
        <v>162.58157023285517</v>
      </c>
      <c r="H319" s="37">
        <v>166.3783541567943</v>
      </c>
      <c r="I319" s="37">
        <v>164.95396103022512</v>
      </c>
      <c r="J319" s="37">
        <v>175.2953150529438</v>
      </c>
      <c r="K319" s="37">
        <v>181.61596875965898</v>
      </c>
      <c r="L319" s="37">
        <v>186.87809756768442</v>
      </c>
      <c r="M319" s="37">
        <v>184.84841328385193</v>
      </c>
      <c r="N319" s="37">
        <v>171.4853520823548</v>
      </c>
      <c r="O319" s="10">
        <f>SUM(O318/O317/O323)</f>
        <v>175.9445355794384</v>
      </c>
    </row>
    <row r="320" spans="2:15" ht="15">
      <c r="B320" s="7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10"/>
    </row>
    <row r="321" spans="1:15" ht="15">
      <c r="A321" s="24" t="s">
        <v>24</v>
      </c>
      <c r="B321" s="7" t="s">
        <v>21</v>
      </c>
      <c r="C321" s="37">
        <v>1939875.73</v>
      </c>
      <c r="D321" s="37">
        <v>5888158.89</v>
      </c>
      <c r="E321" s="37">
        <v>7183159.36</v>
      </c>
      <c r="F321" s="37">
        <v>7704290.2700000005</v>
      </c>
      <c r="G321" s="37">
        <v>7320334.59</v>
      </c>
      <c r="H321" s="37">
        <v>7753555.94</v>
      </c>
      <c r="I321" s="37">
        <v>8082573.37</v>
      </c>
      <c r="J321" s="37">
        <v>7812627.58</v>
      </c>
      <c r="K321" s="37">
        <v>9044900.18</v>
      </c>
      <c r="L321" s="37">
        <v>8948198.91</v>
      </c>
      <c r="M321" s="37">
        <v>9285353.75</v>
      </c>
      <c r="N321" s="37">
        <v>8379007.0600000005</v>
      </c>
      <c r="O321" s="10">
        <f>SUM(C321:N321)</f>
        <v>89342035.63</v>
      </c>
    </row>
    <row r="322" spans="1:15" ht="15">
      <c r="A322" s="24" t="s">
        <v>24</v>
      </c>
      <c r="B322" s="7" t="s">
        <v>46</v>
      </c>
      <c r="C322" s="36">
        <v>18</v>
      </c>
      <c r="D322" s="36">
        <v>18</v>
      </c>
      <c r="E322" s="36">
        <v>18</v>
      </c>
      <c r="F322" s="36">
        <v>18</v>
      </c>
      <c r="G322" s="36">
        <v>18</v>
      </c>
      <c r="H322" s="36">
        <v>17</v>
      </c>
      <c r="I322" s="36">
        <v>17</v>
      </c>
      <c r="J322" s="36">
        <v>17</v>
      </c>
      <c r="K322" s="36">
        <v>17</v>
      </c>
      <c r="L322" s="36">
        <v>17</v>
      </c>
      <c r="M322" s="36">
        <v>17</v>
      </c>
      <c r="N322" s="36">
        <v>17</v>
      </c>
      <c r="O322" s="8">
        <f>AVERAGE(C322:L322)</f>
        <v>17.5</v>
      </c>
    </row>
    <row r="323" spans="1:15" ht="15">
      <c r="A323" s="24" t="s">
        <v>24</v>
      </c>
      <c r="B323" s="7" t="s">
        <v>22</v>
      </c>
      <c r="C323" s="37">
        <v>31</v>
      </c>
      <c r="D323" s="37">
        <v>31</v>
      </c>
      <c r="E323" s="37">
        <v>30</v>
      </c>
      <c r="F323" s="37">
        <v>31</v>
      </c>
      <c r="G323" s="37">
        <v>29.888888888888886</v>
      </c>
      <c r="H323" s="37">
        <v>31</v>
      </c>
      <c r="I323" s="37">
        <v>31</v>
      </c>
      <c r="J323" s="37">
        <v>28</v>
      </c>
      <c r="K323" s="37">
        <v>31</v>
      </c>
      <c r="L323" s="37">
        <v>30</v>
      </c>
      <c r="M323" s="37">
        <v>31</v>
      </c>
      <c r="N323" s="37">
        <v>30</v>
      </c>
      <c r="O323" s="35">
        <f>(((C322*C323)+(D322*D323)+(E322*E323)+(F322*F323)+(G322*G323)+(H322*H323)+(I322*I323)+(J322*J323)+(K322*K323)+(L322*L323)+(M322*M323)+(N322*N323))/$O$322)/COUNTIF(C323:N323,"&gt;0")</f>
        <v>30.266666666666666</v>
      </c>
    </row>
    <row r="324" spans="1:15" ht="15">
      <c r="A324" s="24"/>
      <c r="B324" s="7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0"/>
    </row>
    <row r="325" spans="1:14" ht="20.25">
      <c r="A325" s="19"/>
      <c r="B325" s="20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2:15" ht="15">
      <c r="B326" s="24"/>
      <c r="C326" s="12" t="s">
        <v>31</v>
      </c>
      <c r="D326" s="12" t="s">
        <v>32</v>
      </c>
      <c r="E326" s="12" t="s">
        <v>48</v>
      </c>
      <c r="F326" s="12" t="s">
        <v>1</v>
      </c>
      <c r="G326" s="12" t="s">
        <v>2</v>
      </c>
      <c r="H326" s="12" t="s">
        <v>3</v>
      </c>
      <c r="I326" s="12" t="s">
        <v>4</v>
      </c>
      <c r="J326" s="12" t="s">
        <v>27</v>
      </c>
      <c r="K326" s="12" t="s">
        <v>28</v>
      </c>
      <c r="L326" s="12" t="s">
        <v>29</v>
      </c>
      <c r="M326" s="12" t="s">
        <v>30</v>
      </c>
      <c r="N326" s="12" t="s">
        <v>40</v>
      </c>
      <c r="O326" s="23" t="s">
        <v>26</v>
      </c>
    </row>
    <row r="327" spans="1:15" ht="15">
      <c r="A327" s="24" t="s">
        <v>25</v>
      </c>
      <c r="B327" s="25" t="s">
        <v>6</v>
      </c>
      <c r="C327" s="11">
        <f>SUM(C333+C339+C345+C351+C357+C363+C369+C375+C381+C387)</f>
        <v>2116</v>
      </c>
      <c r="D327" s="11">
        <f aca="true" t="shared" si="98" ref="D327:N327">SUM(D333+D339+D345+D351+D357+D363+D369+D375+D381+D387)</f>
        <v>2138</v>
      </c>
      <c r="E327" s="11">
        <f>SUM(E333+E339+E345+E351+E357+E363+E369+E375+E381+E387)</f>
        <v>2160</v>
      </c>
      <c r="F327" s="11">
        <f t="shared" si="98"/>
        <v>2171</v>
      </c>
      <c r="G327" s="11">
        <f t="shared" si="98"/>
        <v>2108</v>
      </c>
      <c r="H327" s="11">
        <f t="shared" si="98"/>
        <v>2157</v>
      </c>
      <c r="I327" s="11">
        <f t="shared" si="98"/>
        <v>2131</v>
      </c>
      <c r="J327" s="11">
        <f t="shared" si="98"/>
        <v>2137</v>
      </c>
      <c r="K327" s="11">
        <f t="shared" si="98"/>
        <v>2105</v>
      </c>
      <c r="L327" s="11">
        <f t="shared" si="98"/>
        <v>2108</v>
      </c>
      <c r="M327" s="11">
        <f t="shared" si="98"/>
        <v>2084</v>
      </c>
      <c r="N327" s="11">
        <f t="shared" si="98"/>
        <v>2073</v>
      </c>
      <c r="O327" s="27">
        <f>SUM(C327:N327)</f>
        <v>25488</v>
      </c>
    </row>
    <row r="328" spans="1:15" ht="15">
      <c r="A328" s="24" t="s">
        <v>25</v>
      </c>
      <c r="B328" s="25" t="s">
        <v>7</v>
      </c>
      <c r="C328" s="1">
        <f>SUM(C334+C340+C346+C352+C358+C364+C370+C376+C382+C388)</f>
        <v>92840836.42</v>
      </c>
      <c r="D328" s="1">
        <f aca="true" t="shared" si="99" ref="D328:N328">SUM(D334+D340+D346+D352+D358+D364+D370+D376+D382+D388)</f>
        <v>89318457.5</v>
      </c>
      <c r="E328" s="1">
        <f>SUM(E334+E340+E346+E352+E358+E364+E370+E376+E382+E388)</f>
        <v>86276225.52000001</v>
      </c>
      <c r="F328" s="1">
        <f t="shared" si="99"/>
        <v>89102914.30000001</v>
      </c>
      <c r="G328" s="1">
        <f t="shared" si="99"/>
        <v>73107669.75</v>
      </c>
      <c r="H328" s="1">
        <f t="shared" si="99"/>
        <v>74962003.44</v>
      </c>
      <c r="I328" s="1">
        <f t="shared" si="99"/>
        <v>76002626.58</v>
      </c>
      <c r="J328" s="1">
        <f t="shared" si="99"/>
        <v>71172051.52000001</v>
      </c>
      <c r="K328" s="1">
        <f t="shared" si="99"/>
        <v>82531651.89</v>
      </c>
      <c r="L328" s="1">
        <f t="shared" si="99"/>
        <v>79103105.85</v>
      </c>
      <c r="M328" s="1">
        <f t="shared" si="99"/>
        <v>79834597.64</v>
      </c>
      <c r="N328" s="1">
        <f t="shared" si="99"/>
        <v>70716418.53</v>
      </c>
      <c r="O328" s="28">
        <f>SUM(C328:N328)</f>
        <v>964968558.94</v>
      </c>
    </row>
    <row r="329" spans="1:15" ht="15">
      <c r="A329" s="24" t="s">
        <v>25</v>
      </c>
      <c r="B329" s="25" t="s">
        <v>0</v>
      </c>
      <c r="C329" s="1">
        <f>SUM(C335+C341+C347+C353+C359+C365+C371+C377+C383+C389)</f>
        <v>5941639.270000001</v>
      </c>
      <c r="D329" s="1">
        <f aca="true" t="shared" si="100" ref="D329:N329">SUM(D335+D341+D347+D353+D359+D365+D371+D377+D383+D389)</f>
        <v>5620129.89</v>
      </c>
      <c r="E329" s="1">
        <f>SUM(E335+E341+E347+E353+E359+E365+E371+E377+E383+E389)</f>
        <v>5586315.869999999</v>
      </c>
      <c r="F329" s="1">
        <f t="shared" si="100"/>
        <v>5518888.47</v>
      </c>
      <c r="G329" s="1">
        <f t="shared" si="100"/>
        <v>4489865.41</v>
      </c>
      <c r="H329" s="1">
        <f t="shared" si="100"/>
        <v>4763234.59</v>
      </c>
      <c r="I329" s="1">
        <f t="shared" si="100"/>
        <v>4876298.41</v>
      </c>
      <c r="J329" s="1">
        <f t="shared" si="100"/>
        <v>4535581.149999999</v>
      </c>
      <c r="K329" s="1">
        <f t="shared" si="100"/>
        <v>5589534.899999999</v>
      </c>
      <c r="L329" s="1">
        <f t="shared" si="100"/>
        <v>5426233.08</v>
      </c>
      <c r="M329" s="1">
        <f t="shared" si="100"/>
        <v>5446560.59</v>
      </c>
      <c r="N329" s="1">
        <f t="shared" si="100"/>
        <v>4761262.800000001</v>
      </c>
      <c r="O329" s="28">
        <f>SUM(C329:N329)</f>
        <v>62555544.42999999</v>
      </c>
    </row>
    <row r="330" spans="1:15" ht="15">
      <c r="A330" s="24" t="s">
        <v>25</v>
      </c>
      <c r="B330" s="25" t="s">
        <v>8</v>
      </c>
      <c r="C330" s="10">
        <f aca="true" t="shared" si="101" ref="C330:O330">SUM(C329/C327/C431)</f>
        <v>90.5792924873468</v>
      </c>
      <c r="D330" s="10">
        <f t="shared" si="101"/>
        <v>84.79631084221008</v>
      </c>
      <c r="E330" s="10">
        <f t="shared" si="101"/>
        <v>86.20857824074074</v>
      </c>
      <c r="F330" s="10">
        <f t="shared" si="101"/>
        <v>82.00306785931858</v>
      </c>
      <c r="G330" s="10">
        <f t="shared" si="101"/>
        <v>70.99723924731184</v>
      </c>
      <c r="H330" s="10">
        <f t="shared" si="101"/>
        <v>71.23445929980409</v>
      </c>
      <c r="I330" s="10">
        <f t="shared" si="101"/>
        <v>73.81508620820152</v>
      </c>
      <c r="J330" s="10">
        <f t="shared" si="101"/>
        <v>75.80020639748646</v>
      </c>
      <c r="K330" s="10">
        <f t="shared" si="101"/>
        <v>86.45361387615311</v>
      </c>
      <c r="L330" s="10">
        <f t="shared" si="101"/>
        <v>85.80381214421253</v>
      </c>
      <c r="M330" s="10">
        <f t="shared" si="101"/>
        <v>84.30686319732524</v>
      </c>
      <c r="N330" s="10">
        <f t="shared" si="101"/>
        <v>76.5599421128799</v>
      </c>
      <c r="O330" s="10">
        <f t="shared" si="101"/>
        <v>80.92396156796423</v>
      </c>
    </row>
    <row r="331" spans="1:15" ht="15">
      <c r="A331" s="24" t="s">
        <v>25</v>
      </c>
      <c r="B331" s="25" t="s">
        <v>9</v>
      </c>
      <c r="C331" s="14">
        <f>SUM(C329/C328)</f>
        <v>0.06399812301475602</v>
      </c>
      <c r="D331" s="14">
        <f aca="true" t="shared" si="102" ref="D331:N331">SUM(D329/D328)</f>
        <v>0.06292237962125577</v>
      </c>
      <c r="E331" s="14">
        <f>SUM(E329/E328)</f>
        <v>0.06474919175393243</v>
      </c>
      <c r="F331" s="14">
        <f t="shared" si="102"/>
        <v>0.06193836097681935</v>
      </c>
      <c r="G331" s="14">
        <f t="shared" si="102"/>
        <v>0.06141442375818578</v>
      </c>
      <c r="H331" s="14">
        <f t="shared" si="102"/>
        <v>0.06354198622522834</v>
      </c>
      <c r="I331" s="14">
        <f t="shared" si="102"/>
        <v>0.0641596038114187</v>
      </c>
      <c r="J331" s="14">
        <f t="shared" si="102"/>
        <v>0.0637269975100473</v>
      </c>
      <c r="K331" s="14">
        <f t="shared" si="102"/>
        <v>0.06772595449137325</v>
      </c>
      <c r="L331" s="14">
        <f t="shared" si="102"/>
        <v>0.06859696622139648</v>
      </c>
      <c r="M331" s="14">
        <f t="shared" si="102"/>
        <v>0.06822306056529905</v>
      </c>
      <c r="N331" s="14">
        <f t="shared" si="102"/>
        <v>0.06732895838015512</v>
      </c>
      <c r="O331" s="14">
        <f>SUM(O329/O328)</f>
        <v>0.06482651051213119</v>
      </c>
    </row>
    <row r="332" spans="2:15" ht="15">
      <c r="B332" s="26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16"/>
    </row>
    <row r="333" spans="1:15" ht="15">
      <c r="A333" s="24" t="s">
        <v>25</v>
      </c>
      <c r="B333" s="7" t="s">
        <v>33</v>
      </c>
      <c r="C333" s="36">
        <v>1109</v>
      </c>
      <c r="D333" s="36">
        <v>1117</v>
      </c>
      <c r="E333" s="36">
        <v>1127</v>
      </c>
      <c r="F333" s="36">
        <v>1148</v>
      </c>
      <c r="G333" s="36">
        <v>1109</v>
      </c>
      <c r="H333" s="36">
        <v>1161</v>
      </c>
      <c r="I333" s="36">
        <v>1148</v>
      </c>
      <c r="J333" s="36">
        <v>1161</v>
      </c>
      <c r="K333" s="36">
        <v>1130</v>
      </c>
      <c r="L333" s="36">
        <v>1139</v>
      </c>
      <c r="M333" s="36">
        <v>1112</v>
      </c>
      <c r="N333" s="36">
        <v>1110</v>
      </c>
      <c r="O333" s="27">
        <f>SUM(C333:N333)</f>
        <v>13571</v>
      </c>
    </row>
    <row r="334" spans="1:15" ht="15">
      <c r="A334" s="24" t="s">
        <v>25</v>
      </c>
      <c r="B334" s="25" t="s">
        <v>7</v>
      </c>
      <c r="C334" s="37">
        <v>42505568.25</v>
      </c>
      <c r="D334" s="37">
        <v>40927232.78</v>
      </c>
      <c r="E334" s="37">
        <v>40515210.34</v>
      </c>
      <c r="F334" s="37">
        <v>43641385.63</v>
      </c>
      <c r="G334" s="37">
        <v>34536384.99</v>
      </c>
      <c r="H334" s="37">
        <v>35202015.68</v>
      </c>
      <c r="I334" s="37">
        <v>36403856.61</v>
      </c>
      <c r="J334" s="37">
        <v>33653815.82</v>
      </c>
      <c r="K334" s="37">
        <v>38423661.24</v>
      </c>
      <c r="L334" s="37">
        <v>37389835.12</v>
      </c>
      <c r="M334" s="37">
        <v>38264967.01</v>
      </c>
      <c r="N334" s="37">
        <v>32638317.92</v>
      </c>
      <c r="O334" s="28">
        <f>SUM(C334:N334)</f>
        <v>454102251.39000005</v>
      </c>
    </row>
    <row r="335" spans="1:15" ht="15">
      <c r="A335" s="24" t="s">
        <v>25</v>
      </c>
      <c r="B335" s="25" t="s">
        <v>0</v>
      </c>
      <c r="C335" s="37">
        <v>3685403.08</v>
      </c>
      <c r="D335" s="37">
        <v>3401574.23</v>
      </c>
      <c r="E335" s="37">
        <v>3459164.13</v>
      </c>
      <c r="F335" s="37">
        <v>3443656.94</v>
      </c>
      <c r="G335" s="37">
        <v>2890353.66</v>
      </c>
      <c r="H335" s="37">
        <v>3036165.13</v>
      </c>
      <c r="I335" s="37">
        <v>3018898.81</v>
      </c>
      <c r="J335" s="37">
        <v>2955327.58</v>
      </c>
      <c r="K335" s="37">
        <v>3589539.65</v>
      </c>
      <c r="L335" s="37">
        <v>3512894.18</v>
      </c>
      <c r="M335" s="37">
        <v>3358023.67</v>
      </c>
      <c r="N335" s="37">
        <v>3080947.93</v>
      </c>
      <c r="O335" s="28">
        <f>SUM(C335:N335)</f>
        <v>39431948.989999995</v>
      </c>
    </row>
    <row r="336" spans="1:15" ht="15">
      <c r="A336" s="24" t="s">
        <v>25</v>
      </c>
      <c r="B336" s="25" t="s">
        <v>8</v>
      </c>
      <c r="C336" s="37">
        <v>107.19925186887343</v>
      </c>
      <c r="D336" s="37">
        <v>98.23473676610739</v>
      </c>
      <c r="E336" s="37">
        <v>102.31186424134873</v>
      </c>
      <c r="F336" s="37">
        <v>96.76455378217378</v>
      </c>
      <c r="G336" s="37">
        <v>86.87567357980163</v>
      </c>
      <c r="H336" s="37">
        <v>84.35901003028533</v>
      </c>
      <c r="I336" s="37">
        <v>84.829122457008</v>
      </c>
      <c r="J336" s="37">
        <v>90.91077826996431</v>
      </c>
      <c r="K336" s="37">
        <v>103.4236573369006</v>
      </c>
      <c r="L336" s="37">
        <v>102.80638513315773</v>
      </c>
      <c r="M336" s="37">
        <v>97.41307931074496</v>
      </c>
      <c r="N336" s="37">
        <v>92.52095885885885</v>
      </c>
      <c r="O336" s="10">
        <f>SUM(O335/O333/O431)</f>
        <v>95.80396386656302</v>
      </c>
    </row>
    <row r="337" spans="1:15" ht="15">
      <c r="A337" s="24" t="s">
        <v>25</v>
      </c>
      <c r="B337" s="25" t="s">
        <v>9</v>
      </c>
      <c r="C337" s="38">
        <v>8.670400683326942</v>
      </c>
      <c r="D337" s="38">
        <v>8.311273445445973</v>
      </c>
      <c r="E337" s="38">
        <v>8.537939457727125</v>
      </c>
      <c r="F337" s="38">
        <v>7.890805688884357</v>
      </c>
      <c r="G337" s="38">
        <v>8.36901042433046</v>
      </c>
      <c r="H337" s="38">
        <v>8.624975221873433</v>
      </c>
      <c r="I337" s="38">
        <v>8.292799420517222</v>
      </c>
      <c r="J337" s="38">
        <v>8.78155272438286</v>
      </c>
      <c r="K337" s="38">
        <v>9.342003167213017</v>
      </c>
      <c r="L337" s="38">
        <v>9.395318724261868</v>
      </c>
      <c r="M337" s="38">
        <v>8.775712962518506</v>
      </c>
      <c r="N337" s="38">
        <v>9.439665173774372</v>
      </c>
      <c r="O337" s="14">
        <f>SUM(O335/O334)</f>
        <v>0.08683495593624432</v>
      </c>
    </row>
    <row r="338" spans="2:15" ht="15">
      <c r="B338" s="26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16"/>
    </row>
    <row r="339" spans="1:15" ht="15">
      <c r="A339" s="24" t="s">
        <v>25</v>
      </c>
      <c r="B339" s="7" t="s">
        <v>10</v>
      </c>
      <c r="C339" s="36">
        <v>176</v>
      </c>
      <c r="D339" s="36">
        <v>198</v>
      </c>
      <c r="E339" s="36">
        <v>201</v>
      </c>
      <c r="F339" s="36">
        <v>198</v>
      </c>
      <c r="G339" s="36">
        <v>194</v>
      </c>
      <c r="H339" s="36">
        <v>196</v>
      </c>
      <c r="I339" s="36">
        <v>195</v>
      </c>
      <c r="J339" s="36">
        <v>184</v>
      </c>
      <c r="K339" s="36">
        <v>176</v>
      </c>
      <c r="L339" s="36">
        <v>179</v>
      </c>
      <c r="M339" s="36">
        <v>178</v>
      </c>
      <c r="N339" s="36">
        <v>177</v>
      </c>
      <c r="O339" s="8">
        <f>SUM(C339:N339)</f>
        <v>2252</v>
      </c>
    </row>
    <row r="340" spans="1:15" ht="15">
      <c r="A340" s="24" t="s">
        <v>25</v>
      </c>
      <c r="B340" s="25" t="s">
        <v>7</v>
      </c>
      <c r="C340" s="37">
        <v>3783418.25</v>
      </c>
      <c r="D340" s="37">
        <v>4299453.55</v>
      </c>
      <c r="E340" s="37">
        <v>4080904.15</v>
      </c>
      <c r="F340" s="37">
        <v>3964176.05</v>
      </c>
      <c r="G340" s="37">
        <v>3373905.9</v>
      </c>
      <c r="H340" s="37">
        <v>3724153.5</v>
      </c>
      <c r="I340" s="37">
        <v>3672769.51</v>
      </c>
      <c r="J340" s="37">
        <v>3208477.7</v>
      </c>
      <c r="K340" s="37">
        <v>4148421.9</v>
      </c>
      <c r="L340" s="37">
        <v>3709711.85</v>
      </c>
      <c r="M340" s="37">
        <v>4285542.85</v>
      </c>
      <c r="N340" s="37">
        <v>3830073.26</v>
      </c>
      <c r="O340" s="10">
        <f>SUM(C340:N340)</f>
        <v>46081008.47</v>
      </c>
    </row>
    <row r="341" spans="1:15" ht="15">
      <c r="A341" s="24" t="s">
        <v>25</v>
      </c>
      <c r="B341" s="25" t="s">
        <v>0</v>
      </c>
      <c r="C341" s="37">
        <v>261457.48</v>
      </c>
      <c r="D341" s="37">
        <v>264414.36</v>
      </c>
      <c r="E341" s="37">
        <v>267341.8</v>
      </c>
      <c r="F341" s="37">
        <v>250564.84</v>
      </c>
      <c r="G341" s="37">
        <v>198067.42</v>
      </c>
      <c r="H341" s="37">
        <v>214524.51</v>
      </c>
      <c r="I341" s="37">
        <v>212221.65</v>
      </c>
      <c r="J341" s="37">
        <v>188006.3</v>
      </c>
      <c r="K341" s="37">
        <v>231314.56</v>
      </c>
      <c r="L341" s="37">
        <v>191492.23</v>
      </c>
      <c r="M341" s="37">
        <v>266319.55</v>
      </c>
      <c r="N341" s="37">
        <v>223242</v>
      </c>
      <c r="O341" s="10">
        <f>SUM(C341:N341)</f>
        <v>2768966.6999999997</v>
      </c>
    </row>
    <row r="342" spans="1:15" ht="15">
      <c r="A342" s="24" t="s">
        <v>25</v>
      </c>
      <c r="B342" s="25" t="s">
        <v>8</v>
      </c>
      <c r="C342" s="37">
        <v>47.92109237536656</v>
      </c>
      <c r="D342" s="37">
        <v>43.07826001955034</v>
      </c>
      <c r="E342" s="37">
        <v>44.33529021558873</v>
      </c>
      <c r="F342" s="37">
        <v>40.82190289996742</v>
      </c>
      <c r="G342" s="37">
        <v>34.0322027491409</v>
      </c>
      <c r="H342" s="37">
        <v>35.30686471362739</v>
      </c>
      <c r="I342" s="37">
        <v>35.10697270471464</v>
      </c>
      <c r="J342" s="37">
        <v>36.49190605590062</v>
      </c>
      <c r="K342" s="37">
        <v>42.790748414376324</v>
      </c>
      <c r="L342" s="37">
        <v>35.65963314711359</v>
      </c>
      <c r="M342" s="37">
        <v>48.263782167451986</v>
      </c>
      <c r="N342" s="37">
        <v>42.04180790960452</v>
      </c>
      <c r="O342" s="10">
        <f>SUM(O341/O339/O431)</f>
        <v>40.54118438237219</v>
      </c>
    </row>
    <row r="343" spans="1:15" ht="15">
      <c r="A343" s="24" t="s">
        <v>25</v>
      </c>
      <c r="B343" s="25" t="s">
        <v>9</v>
      </c>
      <c r="C343" s="38">
        <v>6.910615288172277</v>
      </c>
      <c r="D343" s="38">
        <v>6.149952707362079</v>
      </c>
      <c r="E343" s="38">
        <v>6.551043351508269</v>
      </c>
      <c r="F343" s="38">
        <v>6.320729373257779</v>
      </c>
      <c r="G343" s="38">
        <v>5.8705674037915525</v>
      </c>
      <c r="H343" s="38">
        <v>5.760356279621663</v>
      </c>
      <c r="I343" s="38">
        <v>5.778245801218275</v>
      </c>
      <c r="J343" s="38">
        <v>5.8596729533136545</v>
      </c>
      <c r="K343" s="38">
        <v>5.575965164006101</v>
      </c>
      <c r="L343" s="38">
        <v>5.161916551551033</v>
      </c>
      <c r="M343" s="38">
        <v>6.214371418547361</v>
      </c>
      <c r="N343" s="38">
        <v>5.828661355683834</v>
      </c>
      <c r="O343" s="14">
        <f>SUM(O341/O340)</f>
        <v>0.06008910811495528</v>
      </c>
    </row>
    <row r="344" spans="2:15" ht="15">
      <c r="B344" s="26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16"/>
    </row>
    <row r="345" spans="1:15" ht="15">
      <c r="A345" s="24" t="s">
        <v>25</v>
      </c>
      <c r="B345" s="7" t="s">
        <v>11</v>
      </c>
      <c r="C345" s="36">
        <v>0</v>
      </c>
      <c r="D345" s="36">
        <v>0</v>
      </c>
      <c r="E345" s="36">
        <v>0</v>
      </c>
      <c r="F345" s="36">
        <v>0</v>
      </c>
      <c r="G345" s="36">
        <v>0</v>
      </c>
      <c r="H345" s="36">
        <v>0</v>
      </c>
      <c r="I345" s="36">
        <v>0</v>
      </c>
      <c r="J345" s="36">
        <v>0</v>
      </c>
      <c r="K345" s="36">
        <v>0</v>
      </c>
      <c r="L345" s="36">
        <v>0</v>
      </c>
      <c r="M345" s="36">
        <v>0</v>
      </c>
      <c r="N345" s="36">
        <v>0</v>
      </c>
      <c r="O345" s="8">
        <f>SUM(C345:N345)</f>
        <v>0</v>
      </c>
    </row>
    <row r="346" spans="1:15" ht="15">
      <c r="A346" s="24" t="s">
        <v>25</v>
      </c>
      <c r="B346" s="25" t="s">
        <v>7</v>
      </c>
      <c r="C346" s="37">
        <v>0</v>
      </c>
      <c r="D346" s="37">
        <v>0</v>
      </c>
      <c r="E346" s="37">
        <v>0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0</v>
      </c>
      <c r="L346" s="37">
        <v>0</v>
      </c>
      <c r="M346" s="37">
        <v>0</v>
      </c>
      <c r="N346" s="37">
        <v>0</v>
      </c>
      <c r="O346" s="10">
        <f>SUM(C346:N346)</f>
        <v>0</v>
      </c>
    </row>
    <row r="347" spans="1:15" ht="15">
      <c r="A347" s="24" t="s">
        <v>25</v>
      </c>
      <c r="B347" s="25" t="s">
        <v>0</v>
      </c>
      <c r="C347" s="37">
        <v>0</v>
      </c>
      <c r="D347" s="37">
        <v>0</v>
      </c>
      <c r="E347" s="37">
        <v>0</v>
      </c>
      <c r="F347" s="37">
        <v>0</v>
      </c>
      <c r="G347" s="37">
        <v>0</v>
      </c>
      <c r="H347" s="37">
        <v>0</v>
      </c>
      <c r="I347" s="37">
        <v>0</v>
      </c>
      <c r="J347" s="37">
        <v>0</v>
      </c>
      <c r="K347" s="37">
        <v>0</v>
      </c>
      <c r="L347" s="37">
        <v>0</v>
      </c>
      <c r="M347" s="37">
        <v>0</v>
      </c>
      <c r="N347" s="37">
        <v>0</v>
      </c>
      <c r="O347" s="10">
        <f>SUM(C347:N347)</f>
        <v>0</v>
      </c>
    </row>
    <row r="348" spans="1:15" ht="15">
      <c r="A348" s="24" t="s">
        <v>25</v>
      </c>
      <c r="B348" s="25" t="s">
        <v>8</v>
      </c>
      <c r="C348" s="37">
        <v>0</v>
      </c>
      <c r="D348" s="37">
        <v>0</v>
      </c>
      <c r="E348" s="37">
        <v>0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37">
        <v>0</v>
      </c>
      <c r="M348" s="37">
        <v>0</v>
      </c>
      <c r="N348" s="37">
        <v>0</v>
      </c>
      <c r="O348" s="10" t="e">
        <f>SUM(O347/O345/O431)</f>
        <v>#DIV/0!</v>
      </c>
    </row>
    <row r="349" spans="1:15" ht="15">
      <c r="A349" s="24" t="s">
        <v>25</v>
      </c>
      <c r="B349" s="25" t="s">
        <v>9</v>
      </c>
      <c r="C349" s="38">
        <v>0</v>
      </c>
      <c r="D349" s="38">
        <v>0</v>
      </c>
      <c r="E349" s="38">
        <v>0</v>
      </c>
      <c r="F349" s="38">
        <v>0</v>
      </c>
      <c r="G349" s="38">
        <v>0</v>
      </c>
      <c r="H349" s="38">
        <v>0</v>
      </c>
      <c r="I349" s="38">
        <v>0</v>
      </c>
      <c r="J349" s="38">
        <v>0</v>
      </c>
      <c r="K349" s="38">
        <v>0</v>
      </c>
      <c r="L349" s="38">
        <v>0</v>
      </c>
      <c r="M349" s="38">
        <v>0</v>
      </c>
      <c r="N349" s="38">
        <v>0</v>
      </c>
      <c r="O349" s="14" t="e">
        <f>SUM(O347/O346)</f>
        <v>#DIV/0!</v>
      </c>
    </row>
    <row r="350" spans="2:15" ht="15">
      <c r="B350" s="26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16"/>
    </row>
    <row r="351" spans="1:15" ht="15">
      <c r="A351" s="24" t="s">
        <v>25</v>
      </c>
      <c r="B351" s="7" t="s">
        <v>12</v>
      </c>
      <c r="C351" s="36">
        <v>277</v>
      </c>
      <c r="D351" s="36">
        <v>275</v>
      </c>
      <c r="E351" s="36">
        <v>277</v>
      </c>
      <c r="F351" s="36">
        <v>274</v>
      </c>
      <c r="G351" s="36">
        <v>267</v>
      </c>
      <c r="H351" s="36">
        <v>262</v>
      </c>
      <c r="I351" s="36">
        <v>259</v>
      </c>
      <c r="J351" s="36">
        <v>258</v>
      </c>
      <c r="K351" s="36">
        <v>264</v>
      </c>
      <c r="L351" s="36">
        <v>257</v>
      </c>
      <c r="M351" s="36">
        <v>282</v>
      </c>
      <c r="N351" s="36">
        <v>274</v>
      </c>
      <c r="O351" s="8">
        <f>SUM(C351:N351)</f>
        <v>3226</v>
      </c>
    </row>
    <row r="352" spans="1:15" ht="15">
      <c r="A352" s="24" t="s">
        <v>25</v>
      </c>
      <c r="B352" s="25" t="s">
        <v>7</v>
      </c>
      <c r="C352" s="37">
        <v>8647863.75</v>
      </c>
      <c r="D352" s="37">
        <v>8290496.25</v>
      </c>
      <c r="E352" s="37">
        <v>7968136.5</v>
      </c>
      <c r="F352" s="37">
        <v>7884753.25</v>
      </c>
      <c r="G352" s="37">
        <v>6380120</v>
      </c>
      <c r="H352" s="37">
        <v>6243432.75</v>
      </c>
      <c r="I352" s="37">
        <v>6125399</v>
      </c>
      <c r="J352" s="37">
        <v>5901129.25</v>
      </c>
      <c r="K352" s="37">
        <v>7401138</v>
      </c>
      <c r="L352" s="37">
        <v>6550455.22</v>
      </c>
      <c r="M352" s="37">
        <v>6227839.4</v>
      </c>
      <c r="N352" s="37">
        <v>6683014.5</v>
      </c>
      <c r="O352" s="10">
        <f>SUM(C352:N352)</f>
        <v>84303777.87</v>
      </c>
    </row>
    <row r="353" spans="1:15" ht="15">
      <c r="A353" s="24" t="s">
        <v>25</v>
      </c>
      <c r="B353" s="25" t="s">
        <v>0</v>
      </c>
      <c r="C353" s="37">
        <v>464524.18</v>
      </c>
      <c r="D353" s="37">
        <v>479197.71</v>
      </c>
      <c r="E353" s="37">
        <v>476905.55</v>
      </c>
      <c r="F353" s="37">
        <v>459560.4</v>
      </c>
      <c r="G353" s="37">
        <v>342740.43</v>
      </c>
      <c r="H353" s="37">
        <v>405683.79</v>
      </c>
      <c r="I353" s="37">
        <v>385939.18</v>
      </c>
      <c r="J353" s="37">
        <v>367721.62</v>
      </c>
      <c r="K353" s="37">
        <v>432964.42</v>
      </c>
      <c r="L353" s="37">
        <v>335643.97</v>
      </c>
      <c r="M353" s="37">
        <v>414297.53</v>
      </c>
      <c r="N353" s="37">
        <v>373643.14</v>
      </c>
      <c r="O353" s="10">
        <f>SUM(C353:N353)</f>
        <v>4938821.92</v>
      </c>
    </row>
    <row r="354" spans="1:15" ht="15">
      <c r="A354" s="24" t="s">
        <v>25</v>
      </c>
      <c r="B354" s="25" t="s">
        <v>8</v>
      </c>
      <c r="C354" s="37">
        <v>54.09621287993478</v>
      </c>
      <c r="D354" s="37">
        <v>56.21087507331379</v>
      </c>
      <c r="E354" s="37">
        <v>57.38935619735258</v>
      </c>
      <c r="F354" s="37">
        <v>54.10412055568636</v>
      </c>
      <c r="G354" s="37">
        <v>42.789067415730344</v>
      </c>
      <c r="H354" s="37">
        <v>49.94875523270131</v>
      </c>
      <c r="I354" s="37">
        <v>48.068150454602076</v>
      </c>
      <c r="J354" s="37">
        <v>50.902771317829455</v>
      </c>
      <c r="K354" s="37">
        <v>53.39589393939394</v>
      </c>
      <c r="L354" s="37">
        <v>43.533588845655</v>
      </c>
      <c r="M354" s="37">
        <v>47.391618622740786</v>
      </c>
      <c r="N354" s="37">
        <v>45.455369829683704</v>
      </c>
      <c r="O354" s="10">
        <f>SUM(O353/O351/O431)</f>
        <v>50.47845912180254</v>
      </c>
    </row>
    <row r="355" spans="1:15" ht="15">
      <c r="A355" s="24" t="s">
        <v>25</v>
      </c>
      <c r="B355" s="25" t="s">
        <v>9</v>
      </c>
      <c r="C355" s="38">
        <v>5.371548320242673</v>
      </c>
      <c r="D355" s="38">
        <v>5.780084756687514</v>
      </c>
      <c r="E355" s="38">
        <v>5.985157884782722</v>
      </c>
      <c r="F355" s="38">
        <v>5.8284690139161945</v>
      </c>
      <c r="G355" s="38">
        <v>5.372006012426099</v>
      </c>
      <c r="H355" s="38">
        <v>6.4977682349505566</v>
      </c>
      <c r="I355" s="38">
        <v>6.3006373952129495</v>
      </c>
      <c r="J355" s="38">
        <v>6.231377155482571</v>
      </c>
      <c r="K355" s="38">
        <v>5.849970909878995</v>
      </c>
      <c r="L355" s="38">
        <v>5.1239793071969135</v>
      </c>
      <c r="M355" s="38">
        <v>6.652347682568693</v>
      </c>
      <c r="N355" s="38">
        <v>5.590937143709624</v>
      </c>
      <c r="O355" s="14">
        <f>SUM(O353/O352)</f>
        <v>0.05858363699448763</v>
      </c>
    </row>
    <row r="356" spans="2:15" ht="15">
      <c r="B356" s="26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16"/>
    </row>
    <row r="357" spans="1:15" ht="15">
      <c r="A357" s="24" t="s">
        <v>25</v>
      </c>
      <c r="B357" s="7" t="s">
        <v>13</v>
      </c>
      <c r="C357" s="36">
        <v>2</v>
      </c>
      <c r="D357" s="36">
        <v>2</v>
      </c>
      <c r="E357" s="36">
        <v>2</v>
      </c>
      <c r="F357" s="36">
        <v>2</v>
      </c>
      <c r="G357" s="36">
        <v>2</v>
      </c>
      <c r="H357" s="36">
        <v>2</v>
      </c>
      <c r="I357" s="36">
        <v>2</v>
      </c>
      <c r="J357" s="36">
        <v>2</v>
      </c>
      <c r="K357" s="36">
        <v>2</v>
      </c>
      <c r="L357" s="36">
        <v>2</v>
      </c>
      <c r="M357" s="36">
        <v>2</v>
      </c>
      <c r="N357" s="36">
        <v>2</v>
      </c>
      <c r="O357" s="8">
        <f>SUM(C357:N357)</f>
        <v>24</v>
      </c>
    </row>
    <row r="358" spans="1:15" ht="15">
      <c r="A358" s="24" t="s">
        <v>25</v>
      </c>
      <c r="B358" s="25" t="s">
        <v>7</v>
      </c>
      <c r="C358" s="37">
        <v>92501.5</v>
      </c>
      <c r="D358" s="37">
        <v>61552.5</v>
      </c>
      <c r="E358" s="37">
        <v>56776.5</v>
      </c>
      <c r="F358" s="37">
        <v>92285</v>
      </c>
      <c r="G358" s="37">
        <v>60196.5</v>
      </c>
      <c r="H358" s="37">
        <v>42218</v>
      </c>
      <c r="I358" s="37">
        <v>40370</v>
      </c>
      <c r="J358" s="37">
        <v>44786</v>
      </c>
      <c r="K358" s="37">
        <v>87963.5</v>
      </c>
      <c r="L358" s="37">
        <v>62407</v>
      </c>
      <c r="M358" s="37">
        <v>36124.5</v>
      </c>
      <c r="N358" s="37">
        <v>27366.5</v>
      </c>
      <c r="O358" s="10">
        <f>SUM(C358:N358)</f>
        <v>704547.5</v>
      </c>
    </row>
    <row r="359" spans="1:15" ht="15">
      <c r="A359" s="24" t="s">
        <v>25</v>
      </c>
      <c r="B359" s="25" t="s">
        <v>0</v>
      </c>
      <c r="C359" s="37">
        <v>4806.5</v>
      </c>
      <c r="D359" s="37">
        <v>2849</v>
      </c>
      <c r="E359" s="37">
        <v>4187.5</v>
      </c>
      <c r="F359" s="37">
        <v>12730.5</v>
      </c>
      <c r="G359" s="37">
        <v>7732.5</v>
      </c>
      <c r="H359" s="37">
        <v>4383</v>
      </c>
      <c r="I359" s="37">
        <v>3985.5</v>
      </c>
      <c r="J359" s="37">
        <v>8225.5</v>
      </c>
      <c r="K359" s="37">
        <v>11658</v>
      </c>
      <c r="L359" s="37">
        <v>493</v>
      </c>
      <c r="M359" s="37">
        <v>250.5</v>
      </c>
      <c r="N359" s="37">
        <v>808</v>
      </c>
      <c r="O359" s="10">
        <f>SUM(C359:N359)</f>
        <v>62109.5</v>
      </c>
    </row>
    <row r="360" spans="1:15" ht="15">
      <c r="A360" s="24" t="s">
        <v>25</v>
      </c>
      <c r="B360" s="25" t="s">
        <v>8</v>
      </c>
      <c r="C360" s="37">
        <v>77.52419354838709</v>
      </c>
      <c r="D360" s="37">
        <v>45.95161290322581</v>
      </c>
      <c r="E360" s="37">
        <v>69.79166666666667</v>
      </c>
      <c r="F360" s="37">
        <v>205.33064516129033</v>
      </c>
      <c r="G360" s="37">
        <v>128.875</v>
      </c>
      <c r="H360" s="37">
        <v>70.69354838709677</v>
      </c>
      <c r="I360" s="37">
        <v>64.28225806451613</v>
      </c>
      <c r="J360" s="37">
        <v>146.88392857142858</v>
      </c>
      <c r="K360" s="37">
        <v>189.7813953488372</v>
      </c>
      <c r="L360" s="37">
        <v>8.216666666666667</v>
      </c>
      <c r="M360" s="37">
        <v>4.040322580645162</v>
      </c>
      <c r="N360" s="37">
        <v>13.466666666666669</v>
      </c>
      <c r="O360" s="10">
        <f>SUM(O359/O357/O431)</f>
        <v>85.32845394736843</v>
      </c>
    </row>
    <row r="361" spans="1:15" ht="15">
      <c r="A361" s="24" t="s">
        <v>25</v>
      </c>
      <c r="B361" s="25" t="s">
        <v>9</v>
      </c>
      <c r="C361" s="38">
        <v>5.196131954616952</v>
      </c>
      <c r="D361" s="38">
        <v>4.6285691076723126</v>
      </c>
      <c r="E361" s="38">
        <v>7.3754106012170535</v>
      </c>
      <c r="F361" s="38">
        <v>13.794766213360784</v>
      </c>
      <c r="G361" s="38">
        <v>12.845431212778154</v>
      </c>
      <c r="H361" s="38">
        <v>10.381827656449857</v>
      </c>
      <c r="I361" s="38">
        <v>9.872430022293782</v>
      </c>
      <c r="J361" s="38">
        <v>18.366230518465592</v>
      </c>
      <c r="K361" s="38">
        <v>13.253224348735557</v>
      </c>
      <c r="L361" s="38">
        <v>0.789975483519477</v>
      </c>
      <c r="M361" s="38">
        <v>0.6934352032554084</v>
      </c>
      <c r="N361" s="38">
        <v>2.952514936144557</v>
      </c>
      <c r="O361" s="14">
        <f>SUM(O359/O358)</f>
        <v>0.0881551634204933</v>
      </c>
    </row>
    <row r="362" spans="2:15" ht="15">
      <c r="B362" s="26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16"/>
    </row>
    <row r="363" spans="1:15" ht="15">
      <c r="A363" s="24" t="s">
        <v>25</v>
      </c>
      <c r="B363" s="7" t="s">
        <v>14</v>
      </c>
      <c r="C363" s="36">
        <v>245</v>
      </c>
      <c r="D363" s="36">
        <v>241</v>
      </c>
      <c r="E363" s="36">
        <v>242</v>
      </c>
      <c r="F363" s="36">
        <v>229</v>
      </c>
      <c r="G363" s="36">
        <v>223</v>
      </c>
      <c r="H363" s="36">
        <v>222</v>
      </c>
      <c r="I363" s="36">
        <v>221</v>
      </c>
      <c r="J363" s="36">
        <v>228</v>
      </c>
      <c r="K363" s="36">
        <v>223</v>
      </c>
      <c r="L363" s="36">
        <v>223</v>
      </c>
      <c r="M363" s="36">
        <v>214</v>
      </c>
      <c r="N363" s="36">
        <v>208</v>
      </c>
      <c r="O363" s="8">
        <f>SUM(C363:N363)</f>
        <v>2719</v>
      </c>
    </row>
    <row r="364" spans="1:15" ht="15">
      <c r="A364" s="24" t="s">
        <v>25</v>
      </c>
      <c r="B364" s="25" t="s">
        <v>7</v>
      </c>
      <c r="C364" s="37">
        <v>15819838</v>
      </c>
      <c r="D364" s="37">
        <v>14463759</v>
      </c>
      <c r="E364" s="37">
        <v>13512172.5</v>
      </c>
      <c r="F364" s="37">
        <v>12754088</v>
      </c>
      <c r="G364" s="37">
        <v>10825317</v>
      </c>
      <c r="H364" s="37">
        <v>11134198.950000001</v>
      </c>
      <c r="I364" s="37">
        <v>10701199</v>
      </c>
      <c r="J364" s="37">
        <v>9953265</v>
      </c>
      <c r="K364" s="37">
        <v>11051479</v>
      </c>
      <c r="L364" s="37">
        <v>11017520</v>
      </c>
      <c r="M364" s="37">
        <v>10486286.25</v>
      </c>
      <c r="N364" s="37">
        <v>8269805</v>
      </c>
      <c r="O364" s="10">
        <f>SUM(C364:N364)</f>
        <v>139988927.7</v>
      </c>
    </row>
    <row r="365" spans="1:15" ht="15">
      <c r="A365" s="24" t="s">
        <v>25</v>
      </c>
      <c r="B365" s="25" t="s">
        <v>0</v>
      </c>
      <c r="C365" s="37">
        <v>673145.33</v>
      </c>
      <c r="D365" s="37">
        <v>590385.7</v>
      </c>
      <c r="E365" s="37">
        <v>521787.93</v>
      </c>
      <c r="F365" s="37">
        <v>530870.8</v>
      </c>
      <c r="G365" s="37">
        <v>413343.39</v>
      </c>
      <c r="H365" s="37">
        <v>467619.3</v>
      </c>
      <c r="I365" s="37">
        <v>481685.92</v>
      </c>
      <c r="J365" s="37">
        <v>366724.09</v>
      </c>
      <c r="K365" s="37">
        <v>518932.64</v>
      </c>
      <c r="L365" s="37">
        <v>595795.64</v>
      </c>
      <c r="M365" s="37">
        <v>386529.96</v>
      </c>
      <c r="N365" s="37">
        <v>425140.91</v>
      </c>
      <c r="O365" s="10">
        <f>SUM(C365:N365)</f>
        <v>5971961.609999999</v>
      </c>
    </row>
    <row r="366" spans="1:15" ht="15">
      <c r="A366" s="24" t="s">
        <v>25</v>
      </c>
      <c r="B366" s="25" t="s">
        <v>8</v>
      </c>
      <c r="C366" s="37">
        <v>88.63006319947334</v>
      </c>
      <c r="D366" s="37">
        <v>79.02365145228215</v>
      </c>
      <c r="E366" s="37">
        <v>71.87161570247935</v>
      </c>
      <c r="F366" s="37">
        <v>74.78106775602198</v>
      </c>
      <c r="G366" s="37">
        <v>61.78526008968611</v>
      </c>
      <c r="H366" s="37">
        <v>67.94816913687882</v>
      </c>
      <c r="I366" s="37">
        <v>70.30884834330755</v>
      </c>
      <c r="J366" s="37">
        <v>57.444249686716795</v>
      </c>
      <c r="K366" s="37">
        <v>75.76449014495776</v>
      </c>
      <c r="L366" s="37">
        <v>89.057644245142</v>
      </c>
      <c r="M366" s="37">
        <v>58.26499246306904</v>
      </c>
      <c r="N366" s="37">
        <v>68.1315560897436</v>
      </c>
      <c r="O366" s="10">
        <f>SUM(O365/O363/O431)</f>
        <v>72.41939379290555</v>
      </c>
    </row>
    <row r="367" spans="1:15" ht="15">
      <c r="A367" s="24" t="s">
        <v>25</v>
      </c>
      <c r="B367" s="25" t="s">
        <v>9</v>
      </c>
      <c r="C367" s="38">
        <v>4.255070943204349</v>
      </c>
      <c r="D367" s="38">
        <v>4.081827552574681</v>
      </c>
      <c r="E367" s="38">
        <v>3.8616138892543</v>
      </c>
      <c r="F367" s="38">
        <v>4.162357982789518</v>
      </c>
      <c r="G367" s="38">
        <v>3.818302872793471</v>
      </c>
      <c r="H367" s="38">
        <v>4.199846815203531</v>
      </c>
      <c r="I367" s="38">
        <v>4.501233179571747</v>
      </c>
      <c r="J367" s="38">
        <v>3.684460224860887</v>
      </c>
      <c r="K367" s="38">
        <v>4.695594499161605</v>
      </c>
      <c r="L367" s="38">
        <v>5.407710991221255</v>
      </c>
      <c r="M367" s="38">
        <v>3.6860519614367764</v>
      </c>
      <c r="N367" s="38">
        <v>5.140881919223005</v>
      </c>
      <c r="O367" s="14">
        <f>SUM(O365/O364)</f>
        <v>0.042660242550025616</v>
      </c>
    </row>
    <row r="368" spans="2:15" ht="15">
      <c r="B368" s="26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16"/>
    </row>
    <row r="369" spans="1:15" ht="15">
      <c r="A369" s="24" t="s">
        <v>25</v>
      </c>
      <c r="B369" s="7" t="s">
        <v>38</v>
      </c>
      <c r="C369" s="36">
        <v>0</v>
      </c>
      <c r="D369" s="36">
        <v>0</v>
      </c>
      <c r="E369" s="36">
        <v>0</v>
      </c>
      <c r="F369" s="36">
        <v>0</v>
      </c>
      <c r="G369" s="36">
        <v>0</v>
      </c>
      <c r="H369" s="36">
        <v>0</v>
      </c>
      <c r="I369" s="36">
        <v>0</v>
      </c>
      <c r="J369" s="36">
        <v>0</v>
      </c>
      <c r="K369" s="36">
        <v>0</v>
      </c>
      <c r="L369" s="36">
        <v>0</v>
      </c>
      <c r="M369" s="36">
        <v>0</v>
      </c>
      <c r="N369" s="36">
        <v>0</v>
      </c>
      <c r="O369" s="8">
        <f>SUM(C369:N369)</f>
        <v>0</v>
      </c>
    </row>
    <row r="370" spans="1:15" ht="15">
      <c r="A370" s="24" t="s">
        <v>25</v>
      </c>
      <c r="B370" s="25" t="s">
        <v>7</v>
      </c>
      <c r="C370" s="37">
        <v>0</v>
      </c>
      <c r="D370" s="37">
        <v>0</v>
      </c>
      <c r="E370" s="37">
        <v>0</v>
      </c>
      <c r="F370" s="37">
        <v>0</v>
      </c>
      <c r="G370" s="37">
        <v>0</v>
      </c>
      <c r="H370" s="37">
        <v>0</v>
      </c>
      <c r="I370" s="37">
        <v>0</v>
      </c>
      <c r="J370" s="37">
        <v>0</v>
      </c>
      <c r="K370" s="37">
        <v>0</v>
      </c>
      <c r="L370" s="37">
        <v>0</v>
      </c>
      <c r="M370" s="37">
        <v>0</v>
      </c>
      <c r="N370" s="37">
        <v>0</v>
      </c>
      <c r="O370" s="10">
        <f>SUM(C370:N370)</f>
        <v>0</v>
      </c>
    </row>
    <row r="371" spans="1:15" ht="15">
      <c r="A371" s="24" t="s">
        <v>25</v>
      </c>
      <c r="B371" s="25" t="s">
        <v>0</v>
      </c>
      <c r="C371" s="37">
        <v>0</v>
      </c>
      <c r="D371" s="37">
        <v>0</v>
      </c>
      <c r="E371" s="37">
        <v>0</v>
      </c>
      <c r="F371" s="37">
        <v>0</v>
      </c>
      <c r="G371" s="37">
        <v>0</v>
      </c>
      <c r="H371" s="37">
        <v>0</v>
      </c>
      <c r="I371" s="37">
        <v>0</v>
      </c>
      <c r="J371" s="37">
        <v>0</v>
      </c>
      <c r="K371" s="37">
        <v>0</v>
      </c>
      <c r="L371" s="37">
        <v>0</v>
      </c>
      <c r="M371" s="37">
        <v>0</v>
      </c>
      <c r="N371" s="37">
        <v>0</v>
      </c>
      <c r="O371" s="10">
        <f>SUM(C371:N371)</f>
        <v>0</v>
      </c>
    </row>
    <row r="372" spans="1:15" ht="15">
      <c r="A372" s="24" t="s">
        <v>25</v>
      </c>
      <c r="B372" s="25" t="s">
        <v>8</v>
      </c>
      <c r="C372" s="37">
        <v>0</v>
      </c>
      <c r="D372" s="37">
        <v>0</v>
      </c>
      <c r="E372" s="37">
        <v>0</v>
      </c>
      <c r="F372" s="37">
        <v>0</v>
      </c>
      <c r="G372" s="37">
        <v>0</v>
      </c>
      <c r="H372" s="37">
        <v>0</v>
      </c>
      <c r="I372" s="37">
        <v>0</v>
      </c>
      <c r="J372" s="37">
        <v>0</v>
      </c>
      <c r="K372" s="37">
        <v>0</v>
      </c>
      <c r="L372" s="37">
        <v>0</v>
      </c>
      <c r="M372" s="37">
        <v>0</v>
      </c>
      <c r="N372" s="37">
        <v>0</v>
      </c>
      <c r="O372" s="10" t="e">
        <f>SUM(O371/O369/O431)</f>
        <v>#DIV/0!</v>
      </c>
    </row>
    <row r="373" spans="1:15" ht="15">
      <c r="A373" s="24" t="s">
        <v>25</v>
      </c>
      <c r="B373" s="25" t="s">
        <v>9</v>
      </c>
      <c r="C373" s="38">
        <v>0</v>
      </c>
      <c r="D373" s="38">
        <v>0</v>
      </c>
      <c r="E373" s="38">
        <v>0</v>
      </c>
      <c r="F373" s="38">
        <v>0</v>
      </c>
      <c r="G373" s="38">
        <v>0</v>
      </c>
      <c r="H373" s="38">
        <v>0</v>
      </c>
      <c r="I373" s="38">
        <v>0</v>
      </c>
      <c r="J373" s="38">
        <v>0</v>
      </c>
      <c r="K373" s="38">
        <v>0</v>
      </c>
      <c r="L373" s="38">
        <v>0</v>
      </c>
      <c r="M373" s="38">
        <v>0</v>
      </c>
      <c r="N373" s="38">
        <v>0</v>
      </c>
      <c r="O373" s="14" t="e">
        <f>SUM(O371/O370)</f>
        <v>#DIV/0!</v>
      </c>
    </row>
    <row r="374" spans="2:15" ht="15">
      <c r="B374" s="26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16"/>
    </row>
    <row r="375" spans="1:15" ht="15">
      <c r="A375" s="24" t="s">
        <v>25</v>
      </c>
      <c r="B375" s="7" t="s">
        <v>15</v>
      </c>
      <c r="C375" s="36">
        <v>23</v>
      </c>
      <c r="D375" s="36">
        <v>22</v>
      </c>
      <c r="E375" s="36">
        <v>22</v>
      </c>
      <c r="F375" s="36">
        <v>21</v>
      </c>
      <c r="G375" s="36">
        <v>21</v>
      </c>
      <c r="H375" s="36">
        <v>19</v>
      </c>
      <c r="I375" s="36">
        <v>18</v>
      </c>
      <c r="J375" s="36">
        <v>18</v>
      </c>
      <c r="K375" s="36">
        <v>19</v>
      </c>
      <c r="L375" s="36">
        <v>19</v>
      </c>
      <c r="M375" s="36">
        <v>21</v>
      </c>
      <c r="N375" s="36">
        <v>20</v>
      </c>
      <c r="O375" s="8">
        <f>SUM(C375:N375)</f>
        <v>243</v>
      </c>
    </row>
    <row r="376" spans="1:15" ht="15">
      <c r="A376" s="24" t="s">
        <v>25</v>
      </c>
      <c r="B376" s="25" t="s">
        <v>7</v>
      </c>
      <c r="C376" s="37">
        <v>1140900</v>
      </c>
      <c r="D376" s="37">
        <v>1111685</v>
      </c>
      <c r="E376" s="37">
        <v>1378825</v>
      </c>
      <c r="F376" s="37">
        <v>1413260</v>
      </c>
      <c r="G376" s="37">
        <v>1105590</v>
      </c>
      <c r="H376" s="37">
        <v>986190</v>
      </c>
      <c r="I376" s="37">
        <v>1042305</v>
      </c>
      <c r="J376" s="37">
        <v>736355</v>
      </c>
      <c r="K376" s="37">
        <v>980595</v>
      </c>
      <c r="L376" s="37">
        <v>753870</v>
      </c>
      <c r="M376" s="37">
        <v>831457</v>
      </c>
      <c r="N376" s="37">
        <v>750510</v>
      </c>
      <c r="O376" s="10">
        <f>SUM(C376:N376)</f>
        <v>12231542</v>
      </c>
    </row>
    <row r="377" spans="1:15" ht="15">
      <c r="A377" s="24" t="s">
        <v>25</v>
      </c>
      <c r="B377" s="25" t="s">
        <v>0</v>
      </c>
      <c r="C377" s="37">
        <v>96096.69</v>
      </c>
      <c r="D377" s="37">
        <v>83070.09</v>
      </c>
      <c r="E377" s="37">
        <v>57135.46</v>
      </c>
      <c r="F377" s="37">
        <v>51608.41</v>
      </c>
      <c r="G377" s="37">
        <v>49118.18</v>
      </c>
      <c r="H377" s="37">
        <v>53336.41</v>
      </c>
      <c r="I377" s="37">
        <v>30550.25</v>
      </c>
      <c r="J377" s="37">
        <v>61906.28</v>
      </c>
      <c r="K377" s="37">
        <v>92421.95</v>
      </c>
      <c r="L377" s="37">
        <v>58258.53</v>
      </c>
      <c r="M377" s="37">
        <v>54854.86</v>
      </c>
      <c r="N377" s="37">
        <v>8913.37</v>
      </c>
      <c r="O377" s="10">
        <f>SUM(C377:N377)</f>
        <v>697270.48</v>
      </c>
    </row>
    <row r="378" spans="1:15" ht="15">
      <c r="A378" s="24" t="s">
        <v>25</v>
      </c>
      <c r="B378" s="25" t="s">
        <v>8</v>
      </c>
      <c r="C378" s="37">
        <v>134.77796633941094</v>
      </c>
      <c r="D378" s="37">
        <v>121.80365102639297</v>
      </c>
      <c r="E378" s="37">
        <v>86.56887878787879</v>
      </c>
      <c r="F378" s="37">
        <v>79.27559139784947</v>
      </c>
      <c r="G378" s="37">
        <v>77.96536507936507</v>
      </c>
      <c r="H378" s="37">
        <v>90.55417657045841</v>
      </c>
      <c r="I378" s="37">
        <v>54.74955197132616</v>
      </c>
      <c r="J378" s="37">
        <v>122.82992063492064</v>
      </c>
      <c r="K378" s="37">
        <v>158.3729865361077</v>
      </c>
      <c r="L378" s="37">
        <v>102.20794736842105</v>
      </c>
      <c r="M378" s="37">
        <v>84.26245775729647</v>
      </c>
      <c r="N378" s="37">
        <v>14.855616666666668</v>
      </c>
      <c r="O378" s="10">
        <f>SUM(O377/O375/O431)</f>
        <v>94.61109979742385</v>
      </c>
    </row>
    <row r="379" spans="1:15" ht="15">
      <c r="A379" s="24" t="s">
        <v>25</v>
      </c>
      <c r="B379" s="25" t="s">
        <v>9</v>
      </c>
      <c r="C379" s="38">
        <v>8.422884564817249</v>
      </c>
      <c r="D379" s="38">
        <v>7.47244858030827</v>
      </c>
      <c r="E379" s="38">
        <v>4.143778942215293</v>
      </c>
      <c r="F379" s="38">
        <v>3.6517279198448973</v>
      </c>
      <c r="G379" s="38">
        <v>4.442712036107418</v>
      </c>
      <c r="H379" s="38">
        <v>5.408330037822326</v>
      </c>
      <c r="I379" s="38">
        <v>2.9310278661236397</v>
      </c>
      <c r="J379" s="38">
        <v>8.407124281087247</v>
      </c>
      <c r="K379" s="38">
        <v>9.425088849117119</v>
      </c>
      <c r="L379" s="38">
        <v>7.727927892076884</v>
      </c>
      <c r="M379" s="38">
        <v>6.597437991381395</v>
      </c>
      <c r="N379" s="38">
        <v>1.1876417369522059</v>
      </c>
      <c r="O379" s="14">
        <f>SUM(O377/O376)</f>
        <v>0.05700593432945739</v>
      </c>
    </row>
    <row r="380" spans="2:15" ht="15">
      <c r="B380" s="26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14"/>
    </row>
    <row r="381" spans="1:15" ht="15">
      <c r="A381" s="24" t="s">
        <v>25</v>
      </c>
      <c r="B381" s="7" t="s">
        <v>41</v>
      </c>
      <c r="C381" s="36">
        <v>2</v>
      </c>
      <c r="D381" s="36">
        <v>2</v>
      </c>
      <c r="E381" s="36">
        <v>2</v>
      </c>
      <c r="F381" s="36">
        <v>2</v>
      </c>
      <c r="G381" s="36">
        <v>2</v>
      </c>
      <c r="H381" s="36">
        <v>2</v>
      </c>
      <c r="I381" s="36">
        <v>0</v>
      </c>
      <c r="J381" s="36">
        <v>0</v>
      </c>
      <c r="K381" s="36">
        <v>0</v>
      </c>
      <c r="L381" s="36">
        <v>0</v>
      </c>
      <c r="M381" s="36">
        <v>0</v>
      </c>
      <c r="N381" s="36">
        <v>0</v>
      </c>
      <c r="O381" s="8">
        <f>SUM(C381:N381)</f>
        <v>12</v>
      </c>
    </row>
    <row r="382" spans="1:15" ht="15">
      <c r="A382" s="24" t="s">
        <v>25</v>
      </c>
      <c r="B382" s="25" t="s">
        <v>7</v>
      </c>
      <c r="C382" s="37">
        <v>45075</v>
      </c>
      <c r="D382" s="37">
        <v>23775</v>
      </c>
      <c r="E382" s="37">
        <v>123500</v>
      </c>
      <c r="F382" s="37">
        <v>21325</v>
      </c>
      <c r="G382" s="37">
        <v>35075</v>
      </c>
      <c r="H382" s="37">
        <v>16600</v>
      </c>
      <c r="I382" s="37">
        <v>0</v>
      </c>
      <c r="J382" s="37">
        <v>0</v>
      </c>
      <c r="K382" s="37">
        <v>0</v>
      </c>
      <c r="L382" s="37">
        <v>0</v>
      </c>
      <c r="M382" s="37">
        <v>0</v>
      </c>
      <c r="N382" s="37">
        <v>0</v>
      </c>
      <c r="O382" s="10">
        <f>SUM(C382:N382)</f>
        <v>265350</v>
      </c>
    </row>
    <row r="383" spans="1:15" ht="15">
      <c r="A383" s="24" t="s">
        <v>25</v>
      </c>
      <c r="B383" s="25" t="s">
        <v>0</v>
      </c>
      <c r="C383" s="37">
        <v>-49742.06</v>
      </c>
      <c r="D383" s="37">
        <v>-13499</v>
      </c>
      <c r="E383" s="37">
        <v>36345</v>
      </c>
      <c r="F383" s="37">
        <v>-2069.05</v>
      </c>
      <c r="G383" s="37">
        <v>1425</v>
      </c>
      <c r="H383" s="37">
        <v>-41079.4</v>
      </c>
      <c r="I383" s="37">
        <v>0</v>
      </c>
      <c r="J383" s="37">
        <v>0</v>
      </c>
      <c r="K383" s="37">
        <v>0</v>
      </c>
      <c r="L383" s="37">
        <v>0</v>
      </c>
      <c r="M383" s="37">
        <v>0</v>
      </c>
      <c r="N383" s="37">
        <v>0</v>
      </c>
      <c r="O383" s="34">
        <f>SUM(C383:N383)</f>
        <v>-68619.51</v>
      </c>
    </row>
    <row r="384" spans="1:15" ht="15">
      <c r="A384" s="24" t="s">
        <v>25</v>
      </c>
      <c r="B384" s="25" t="s">
        <v>8</v>
      </c>
      <c r="C384" s="37">
        <v>-802.2912903225806</v>
      </c>
      <c r="D384" s="37">
        <v>-217.72580645161293</v>
      </c>
      <c r="E384" s="37">
        <v>605.75</v>
      </c>
      <c r="F384" s="37">
        <v>-33.3717741935484</v>
      </c>
      <c r="G384" s="37">
        <v>23.75</v>
      </c>
      <c r="H384" s="37">
        <v>-662.5709677419354</v>
      </c>
      <c r="I384" s="37">
        <v>0</v>
      </c>
      <c r="J384" s="37">
        <v>0</v>
      </c>
      <c r="K384" s="37">
        <v>0</v>
      </c>
      <c r="L384" s="37">
        <v>0</v>
      </c>
      <c r="M384" s="37">
        <v>0</v>
      </c>
      <c r="N384" s="37">
        <v>0</v>
      </c>
      <c r="O384" s="34">
        <f>SUM(O383/O381/O431)</f>
        <v>-188.54431927244582</v>
      </c>
    </row>
    <row r="385" spans="1:15" ht="15">
      <c r="A385" s="24" t="s">
        <v>25</v>
      </c>
      <c r="B385" s="25" t="s">
        <v>9</v>
      </c>
      <c r="C385" s="38">
        <v>-110.35398779811428</v>
      </c>
      <c r="D385" s="38">
        <v>-56.77812828601472</v>
      </c>
      <c r="E385" s="38">
        <v>29.429149797570854</v>
      </c>
      <c r="F385" s="38">
        <v>-9.702461899179369</v>
      </c>
      <c r="G385" s="38">
        <v>4.06272273699216</v>
      </c>
      <c r="H385" s="38">
        <v>-247.466265060241</v>
      </c>
      <c r="I385" s="38">
        <v>0</v>
      </c>
      <c r="J385" s="38">
        <v>0</v>
      </c>
      <c r="K385" s="38">
        <v>0</v>
      </c>
      <c r="L385" s="38">
        <v>0</v>
      </c>
      <c r="M385" s="38">
        <v>0</v>
      </c>
      <c r="N385" s="38">
        <v>0</v>
      </c>
      <c r="O385" s="14">
        <f>SUM(O383/O382)</f>
        <v>-0.2586</v>
      </c>
    </row>
    <row r="386" spans="2:15" ht="15">
      <c r="B386" s="26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14"/>
    </row>
    <row r="387" spans="1:15" ht="15">
      <c r="A387" s="24" t="s">
        <v>25</v>
      </c>
      <c r="B387" s="7" t="s">
        <v>39</v>
      </c>
      <c r="C387" s="36">
        <v>282</v>
      </c>
      <c r="D387" s="36">
        <v>281</v>
      </c>
      <c r="E387" s="36">
        <v>287</v>
      </c>
      <c r="F387" s="36">
        <v>297</v>
      </c>
      <c r="G387" s="36">
        <v>290</v>
      </c>
      <c r="H387" s="36">
        <v>293</v>
      </c>
      <c r="I387" s="36">
        <v>288</v>
      </c>
      <c r="J387" s="36">
        <v>286</v>
      </c>
      <c r="K387" s="36">
        <v>291</v>
      </c>
      <c r="L387" s="36">
        <v>289</v>
      </c>
      <c r="M387" s="36">
        <v>275</v>
      </c>
      <c r="N387" s="36">
        <v>282</v>
      </c>
      <c r="O387" s="8">
        <f>SUM(C387:N387)</f>
        <v>3441</v>
      </c>
    </row>
    <row r="388" spans="1:15" ht="15">
      <c r="A388" s="24" t="s">
        <v>25</v>
      </c>
      <c r="B388" s="25" t="s">
        <v>7</v>
      </c>
      <c r="C388" s="37">
        <v>20805671.67</v>
      </c>
      <c r="D388" s="37">
        <v>20140503.42</v>
      </c>
      <c r="E388" s="37">
        <v>18640700.53</v>
      </c>
      <c r="F388" s="37">
        <v>19331641.37</v>
      </c>
      <c r="G388" s="37">
        <v>16791080.36</v>
      </c>
      <c r="H388" s="37">
        <v>17613194.56</v>
      </c>
      <c r="I388" s="37">
        <v>18016727.46</v>
      </c>
      <c r="J388" s="37">
        <v>17674222.750000004</v>
      </c>
      <c r="K388" s="37">
        <v>20438393.25</v>
      </c>
      <c r="L388" s="37">
        <v>19619306.66</v>
      </c>
      <c r="M388" s="37">
        <v>19702380.63</v>
      </c>
      <c r="N388" s="37">
        <v>18517331.35</v>
      </c>
      <c r="O388" s="10">
        <f>SUM(C388:N388)</f>
        <v>227291154.01</v>
      </c>
    </row>
    <row r="389" spans="1:15" ht="15">
      <c r="A389" s="24" t="s">
        <v>25</v>
      </c>
      <c r="B389" s="25" t="s">
        <v>0</v>
      </c>
      <c r="C389" s="37">
        <v>805948.07</v>
      </c>
      <c r="D389" s="37">
        <v>812137.8</v>
      </c>
      <c r="E389" s="37">
        <v>763448.5</v>
      </c>
      <c r="F389" s="37">
        <v>771965.63</v>
      </c>
      <c r="G389" s="37">
        <v>587084.83</v>
      </c>
      <c r="H389" s="37">
        <v>622601.85</v>
      </c>
      <c r="I389" s="37">
        <v>743017.1</v>
      </c>
      <c r="J389" s="37">
        <v>587669.78</v>
      </c>
      <c r="K389" s="37">
        <v>712703.68</v>
      </c>
      <c r="L389" s="37">
        <v>731655.53</v>
      </c>
      <c r="M389" s="37">
        <v>966284.52</v>
      </c>
      <c r="N389" s="37">
        <v>648567.45</v>
      </c>
      <c r="O389" s="10">
        <f>SUM(C389:N389)</f>
        <v>8753084.739999998</v>
      </c>
    </row>
    <row r="390" spans="1:15" ht="15">
      <c r="A390" s="24" t="s">
        <v>25</v>
      </c>
      <c r="B390" s="25" t="s">
        <v>8</v>
      </c>
      <c r="C390" s="37">
        <v>92.19264127202013</v>
      </c>
      <c r="D390" s="37">
        <v>93.23129376650212</v>
      </c>
      <c r="E390" s="37">
        <v>88.66997677119629</v>
      </c>
      <c r="F390" s="37">
        <v>83.84551211035082</v>
      </c>
      <c r="G390" s="37">
        <v>67.48101494252874</v>
      </c>
      <c r="H390" s="37">
        <v>68.54583837939008</v>
      </c>
      <c r="I390" s="37">
        <v>83.2232414874552</v>
      </c>
      <c r="J390" s="37">
        <v>73.38533716283717</v>
      </c>
      <c r="K390" s="37">
        <v>79.7398826820107</v>
      </c>
      <c r="L390" s="37">
        <v>84.38933448673588</v>
      </c>
      <c r="M390" s="37">
        <v>113.347157771261</v>
      </c>
      <c r="N390" s="37">
        <v>76.66281914893617</v>
      </c>
      <c r="O390" s="10">
        <f>SUM(O389/O387/O431)</f>
        <v>83.87326428885692</v>
      </c>
    </row>
    <row r="391" spans="1:15" ht="15">
      <c r="A391" s="24" t="s">
        <v>25</v>
      </c>
      <c r="B391" s="25" t="s">
        <v>9</v>
      </c>
      <c r="C391" s="38">
        <v>3.873694071420479</v>
      </c>
      <c r="D391" s="38">
        <v>4.0323609746195705</v>
      </c>
      <c r="E391" s="38">
        <v>4.095599834197863</v>
      </c>
      <c r="F391" s="38">
        <v>3.9932751452651223</v>
      </c>
      <c r="G391" s="38">
        <v>3.4964089112369656</v>
      </c>
      <c r="H391" s="38">
        <v>3.5348604586129104</v>
      </c>
      <c r="I391" s="38">
        <v>4.124040293386333</v>
      </c>
      <c r="J391" s="38">
        <v>3.3250106005368747</v>
      </c>
      <c r="K391" s="38">
        <v>3.487082723589342</v>
      </c>
      <c r="L391" s="38">
        <v>3.72926292798973</v>
      </c>
      <c r="M391" s="38">
        <v>4.904404894750021</v>
      </c>
      <c r="N391" s="38">
        <v>3.5024887643974685</v>
      </c>
      <c r="O391" s="14">
        <f>SUM(O389/O388)</f>
        <v>0.0385104505194025</v>
      </c>
    </row>
    <row r="392" spans="2:15" ht="15">
      <c r="B392" s="26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14"/>
    </row>
    <row r="393" spans="1:15" ht="15">
      <c r="A393" s="24" t="s">
        <v>25</v>
      </c>
      <c r="B393" s="7" t="s">
        <v>16</v>
      </c>
      <c r="C393" s="36">
        <v>40</v>
      </c>
      <c r="D393" s="36">
        <v>40</v>
      </c>
      <c r="E393" s="36">
        <v>39</v>
      </c>
      <c r="F393" s="36">
        <v>36</v>
      </c>
      <c r="G393" s="36">
        <v>37</v>
      </c>
      <c r="H393" s="36">
        <v>37</v>
      </c>
      <c r="I393" s="36">
        <v>40</v>
      </c>
      <c r="J393" s="36">
        <v>36</v>
      </c>
      <c r="K393" s="36">
        <v>35</v>
      </c>
      <c r="L393" s="36">
        <v>36</v>
      </c>
      <c r="M393" s="36">
        <v>37</v>
      </c>
      <c r="N393" s="36">
        <v>36</v>
      </c>
      <c r="O393" s="8">
        <f>SUM(C393:N393)</f>
        <v>449</v>
      </c>
    </row>
    <row r="394" spans="1:15" ht="15">
      <c r="A394" s="24" t="s">
        <v>25</v>
      </c>
      <c r="B394" s="25" t="s">
        <v>0</v>
      </c>
      <c r="C394" s="37">
        <v>411556</v>
      </c>
      <c r="D394" s="37">
        <v>433812</v>
      </c>
      <c r="E394" s="37">
        <v>315531.76</v>
      </c>
      <c r="F394" s="37">
        <v>416600.75</v>
      </c>
      <c r="G394" s="37">
        <v>271901.57</v>
      </c>
      <c r="H394" s="37">
        <v>350460.25</v>
      </c>
      <c r="I394" s="37">
        <v>360876.96</v>
      </c>
      <c r="J394" s="37">
        <v>412389.02</v>
      </c>
      <c r="K394" s="37">
        <v>363125</v>
      </c>
      <c r="L394" s="37">
        <v>441891</v>
      </c>
      <c r="M394" s="37">
        <v>416999.3</v>
      </c>
      <c r="N394" s="37">
        <v>333388.1</v>
      </c>
      <c r="O394" s="10">
        <f>SUM(C394:N394)</f>
        <v>4528531.71</v>
      </c>
    </row>
    <row r="395" spans="1:15" ht="15">
      <c r="A395" s="24" t="s">
        <v>25</v>
      </c>
      <c r="B395" s="25" t="s">
        <v>8</v>
      </c>
      <c r="C395" s="37">
        <v>331.9</v>
      </c>
      <c r="D395" s="37">
        <v>349.84838709677416</v>
      </c>
      <c r="E395" s="37">
        <v>269.68526495726496</v>
      </c>
      <c r="F395" s="37">
        <v>373.29816308243727</v>
      </c>
      <c r="G395" s="37">
        <v>244.95636936936938</v>
      </c>
      <c r="H395" s="37">
        <v>305.5451176983435</v>
      </c>
      <c r="I395" s="37">
        <v>291.0298064516129</v>
      </c>
      <c r="J395" s="37">
        <v>409.11609126984126</v>
      </c>
      <c r="K395" s="37">
        <v>337.79069767441865</v>
      </c>
      <c r="L395" s="37">
        <v>409.15833333333336</v>
      </c>
      <c r="M395" s="37">
        <v>363.5564952048823</v>
      </c>
      <c r="N395" s="37">
        <v>308.6926851851852</v>
      </c>
      <c r="O395" s="5">
        <f>SUM(O394/O393/O431)</f>
        <v>332.55092301088763</v>
      </c>
    </row>
    <row r="396" spans="1:15" ht="15">
      <c r="A396" s="24"/>
      <c r="B396" s="26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16"/>
    </row>
    <row r="397" spans="1:15" ht="15">
      <c r="A397" s="24" t="s">
        <v>25</v>
      </c>
      <c r="B397" s="7" t="s">
        <v>17</v>
      </c>
      <c r="C397" s="36">
        <v>18</v>
      </c>
      <c r="D397" s="36">
        <v>18</v>
      </c>
      <c r="E397" s="36">
        <v>18</v>
      </c>
      <c r="F397" s="36">
        <v>16</v>
      </c>
      <c r="G397" s="36">
        <v>16</v>
      </c>
      <c r="H397" s="36">
        <v>17</v>
      </c>
      <c r="I397" s="36">
        <v>17</v>
      </c>
      <c r="J397" s="36">
        <v>17</v>
      </c>
      <c r="K397" s="36">
        <v>17</v>
      </c>
      <c r="L397" s="36">
        <v>17</v>
      </c>
      <c r="M397" s="36">
        <v>18</v>
      </c>
      <c r="N397" s="36">
        <v>16</v>
      </c>
      <c r="O397" s="8">
        <f>SUM(C397:N397)</f>
        <v>205</v>
      </c>
    </row>
    <row r="398" spans="1:15" ht="15">
      <c r="A398" s="24" t="s">
        <v>25</v>
      </c>
      <c r="B398" s="7" t="s">
        <v>18</v>
      </c>
      <c r="C398" s="37">
        <v>1089696.25</v>
      </c>
      <c r="D398" s="37">
        <v>964113</v>
      </c>
      <c r="E398" s="37">
        <v>964872.51</v>
      </c>
      <c r="F398" s="37">
        <v>870879.75</v>
      </c>
      <c r="G398" s="37">
        <v>840290.5</v>
      </c>
      <c r="H398" s="37">
        <v>798426</v>
      </c>
      <c r="I398" s="37">
        <v>806340.25</v>
      </c>
      <c r="J398" s="37">
        <v>828388.25</v>
      </c>
      <c r="K398" s="37">
        <v>910414</v>
      </c>
      <c r="L398" s="37">
        <v>917430</v>
      </c>
      <c r="M398" s="37">
        <v>986965.6</v>
      </c>
      <c r="N398" s="37">
        <v>847261.1</v>
      </c>
      <c r="O398" s="10">
        <f>SUM(C398:N398)</f>
        <v>10825077.209999999</v>
      </c>
    </row>
    <row r="399" spans="1:15" ht="15">
      <c r="A399" s="24" t="s">
        <v>25</v>
      </c>
      <c r="B399" s="25" t="s">
        <v>0</v>
      </c>
      <c r="C399" s="37">
        <v>121236.5</v>
      </c>
      <c r="D399" s="37">
        <v>111760</v>
      </c>
      <c r="E399" s="37">
        <v>63549.26</v>
      </c>
      <c r="F399" s="37">
        <v>125516</v>
      </c>
      <c r="G399" s="37">
        <v>95532.25</v>
      </c>
      <c r="H399" s="37">
        <v>84514.5</v>
      </c>
      <c r="I399" s="37">
        <v>116432.25</v>
      </c>
      <c r="J399" s="37">
        <v>133989.5</v>
      </c>
      <c r="K399" s="37">
        <v>135488.5</v>
      </c>
      <c r="L399" s="37">
        <v>142712.5</v>
      </c>
      <c r="M399" s="37">
        <v>160899.1</v>
      </c>
      <c r="N399" s="37">
        <v>125132.1</v>
      </c>
      <c r="O399" s="10">
        <f>SUM(C399:N399)</f>
        <v>1416762.4600000002</v>
      </c>
    </row>
    <row r="400" spans="1:15" ht="15">
      <c r="A400" s="24" t="s">
        <v>25</v>
      </c>
      <c r="B400" s="25" t="s">
        <v>8</v>
      </c>
      <c r="C400" s="37">
        <v>217.26971326164877</v>
      </c>
      <c r="D400" s="37">
        <v>200.28673835125446</v>
      </c>
      <c r="E400" s="37">
        <v>117.6838148148148</v>
      </c>
      <c r="F400" s="37">
        <v>253.05645161290323</v>
      </c>
      <c r="G400" s="37">
        <v>199.02552083333333</v>
      </c>
      <c r="H400" s="37">
        <v>160.36907020872866</v>
      </c>
      <c r="I400" s="37">
        <v>220.9340607210626</v>
      </c>
      <c r="J400" s="37">
        <v>281.4905462184874</v>
      </c>
      <c r="K400" s="37">
        <v>259.4854993160055</v>
      </c>
      <c r="L400" s="37">
        <v>279.828431372549</v>
      </c>
      <c r="M400" s="37">
        <v>288.34964157706094</v>
      </c>
      <c r="N400" s="37">
        <v>260.691875</v>
      </c>
      <c r="O400" s="10">
        <f>SUM(O399/O397/O431)</f>
        <v>227.87163330061168</v>
      </c>
    </row>
    <row r="401" spans="1:15" ht="15">
      <c r="A401" s="24" t="s">
        <v>25</v>
      </c>
      <c r="B401" s="25" t="s">
        <v>9</v>
      </c>
      <c r="C401" s="37">
        <v>0.11125715078857985</v>
      </c>
      <c r="D401" s="37">
        <v>0.11592002182316803</v>
      </c>
      <c r="E401" s="37">
        <v>0.06586285684520124</v>
      </c>
      <c r="F401" s="37">
        <v>0.1441255236443378</v>
      </c>
      <c r="G401" s="37">
        <v>0.11368955141108938</v>
      </c>
      <c r="H401" s="37">
        <v>0.10585138760511306</v>
      </c>
      <c r="I401" s="37">
        <v>0.14439592963392314</v>
      </c>
      <c r="J401" s="37">
        <v>0.16174722420314389</v>
      </c>
      <c r="K401" s="37">
        <v>0.1488207562713227</v>
      </c>
      <c r="L401" s="37">
        <v>0.1555568272238754</v>
      </c>
      <c r="M401" s="37">
        <v>0.16302402029006888</v>
      </c>
      <c r="N401" s="37">
        <v>0.14769012763597902</v>
      </c>
      <c r="O401" s="14">
        <f>SUM(O399/O398)</f>
        <v>0.13087781569735338</v>
      </c>
    </row>
    <row r="402" spans="2:15" ht="15">
      <c r="B402" s="26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16"/>
    </row>
    <row r="403" spans="1:15" ht="15">
      <c r="A403" s="24" t="s">
        <v>25</v>
      </c>
      <c r="B403" s="7" t="s">
        <v>42</v>
      </c>
      <c r="C403" s="36">
        <v>3</v>
      </c>
      <c r="D403" s="36">
        <v>3</v>
      </c>
      <c r="E403" s="36">
        <v>3</v>
      </c>
      <c r="F403" s="36">
        <v>3</v>
      </c>
      <c r="G403" s="36">
        <v>3</v>
      </c>
      <c r="H403" s="36">
        <v>3</v>
      </c>
      <c r="I403" s="36">
        <v>4</v>
      </c>
      <c r="J403" s="36">
        <v>3</v>
      </c>
      <c r="K403" s="36">
        <v>3</v>
      </c>
      <c r="L403" s="36">
        <v>3</v>
      </c>
      <c r="M403" s="36">
        <v>3</v>
      </c>
      <c r="N403" s="36">
        <v>3</v>
      </c>
      <c r="O403" s="8">
        <f>SUM(C403:N403)</f>
        <v>37</v>
      </c>
    </row>
    <row r="404" spans="1:15" ht="15">
      <c r="A404" s="24" t="s">
        <v>25</v>
      </c>
      <c r="B404" s="7" t="s">
        <v>43</v>
      </c>
      <c r="C404" s="37">
        <v>604444.5</v>
      </c>
      <c r="D404" s="37">
        <v>591452.5</v>
      </c>
      <c r="E404" s="37">
        <v>543633</v>
      </c>
      <c r="F404" s="37">
        <v>612511</v>
      </c>
      <c r="G404" s="37">
        <v>507493</v>
      </c>
      <c r="H404" s="37">
        <v>534526.5</v>
      </c>
      <c r="I404" s="37">
        <v>525582.25</v>
      </c>
      <c r="J404" s="37">
        <v>555434.5</v>
      </c>
      <c r="K404" s="37">
        <v>616322</v>
      </c>
      <c r="L404" s="37">
        <v>554162.5</v>
      </c>
      <c r="M404" s="37">
        <v>470078</v>
      </c>
      <c r="N404" s="37">
        <v>412905</v>
      </c>
      <c r="O404" s="10">
        <f>SUM(C404:N404)</f>
        <v>6528544.75</v>
      </c>
    </row>
    <row r="405" spans="1:15" ht="15">
      <c r="A405" s="24" t="s">
        <v>25</v>
      </c>
      <c r="B405" s="25" t="s">
        <v>0</v>
      </c>
      <c r="C405" s="37">
        <v>93417.5</v>
      </c>
      <c r="D405" s="37">
        <v>130833.5</v>
      </c>
      <c r="E405" s="37">
        <v>76792</v>
      </c>
      <c r="F405" s="37">
        <v>97270</v>
      </c>
      <c r="G405" s="37">
        <v>74645</v>
      </c>
      <c r="H405" s="37">
        <v>134416.5</v>
      </c>
      <c r="I405" s="37">
        <v>91455.25</v>
      </c>
      <c r="J405" s="37">
        <v>117406.5</v>
      </c>
      <c r="K405" s="37">
        <v>92860</v>
      </c>
      <c r="L405" s="37">
        <v>134033.5</v>
      </c>
      <c r="M405" s="37">
        <v>145624</v>
      </c>
      <c r="N405" s="37">
        <v>113228</v>
      </c>
      <c r="O405" s="10">
        <f>SUM(C405:N405)</f>
        <v>1301981.75</v>
      </c>
    </row>
    <row r="406" spans="1:15" ht="15">
      <c r="A406" s="24" t="s">
        <v>25</v>
      </c>
      <c r="B406" s="25" t="s">
        <v>8</v>
      </c>
      <c r="C406" s="37">
        <v>1004.4892473118279</v>
      </c>
      <c r="D406" s="37">
        <v>1406.8118279569894</v>
      </c>
      <c r="E406" s="37">
        <v>853.2444444444445</v>
      </c>
      <c r="F406" s="37">
        <v>1045.9139784946237</v>
      </c>
      <c r="G406" s="37">
        <v>829.3888888888889</v>
      </c>
      <c r="H406" s="37">
        <v>1445.3387096774195</v>
      </c>
      <c r="I406" s="37">
        <v>737.5423387096774</v>
      </c>
      <c r="J406" s="37">
        <v>1397.6964285714287</v>
      </c>
      <c r="K406" s="37">
        <v>1007.7829457364343</v>
      </c>
      <c r="L406" s="37">
        <v>1489.261111111111</v>
      </c>
      <c r="M406" s="37">
        <v>1565.8494623655913</v>
      </c>
      <c r="N406" s="37">
        <v>1258.0888888888887</v>
      </c>
      <c r="O406" s="10">
        <f>SUM(O405/O403/O431)</f>
        <v>1160.2464762362983</v>
      </c>
    </row>
    <row r="407" spans="1:15" ht="15">
      <c r="A407" s="24" t="s">
        <v>25</v>
      </c>
      <c r="B407" s="25" t="s">
        <v>9</v>
      </c>
      <c r="C407" s="37">
        <v>0.1545509968243569</v>
      </c>
      <c r="D407" s="37">
        <v>0.22120711299723986</v>
      </c>
      <c r="E407" s="37">
        <v>0.14125706128950966</v>
      </c>
      <c r="F407" s="37">
        <v>0.15880531125155303</v>
      </c>
      <c r="G407" s="37">
        <v>0.14708577261164194</v>
      </c>
      <c r="H407" s="37">
        <v>0.2514683556381208</v>
      </c>
      <c r="I407" s="37">
        <v>0.1740074935940093</v>
      </c>
      <c r="J407" s="37">
        <v>0.2113777592137327</v>
      </c>
      <c r="K407" s="37">
        <v>0.15066799497665181</v>
      </c>
      <c r="L407" s="37">
        <v>0.24186678095324027</v>
      </c>
      <c r="M407" s="37">
        <v>0.3097868864316135</v>
      </c>
      <c r="N407" s="37">
        <v>0.27422288419854446</v>
      </c>
      <c r="O407" s="14">
        <f>SUM(O405/O404)</f>
        <v>0.1994290917589253</v>
      </c>
    </row>
    <row r="408" spans="2:15" ht="15">
      <c r="B408" s="26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16"/>
    </row>
    <row r="409" spans="1:15" ht="15">
      <c r="A409" s="24" t="s">
        <v>25</v>
      </c>
      <c r="B409" s="25" t="s">
        <v>36</v>
      </c>
      <c r="C409" s="36">
        <v>8</v>
      </c>
      <c r="D409" s="36">
        <v>8</v>
      </c>
      <c r="E409" s="36">
        <v>8</v>
      </c>
      <c r="F409" s="36">
        <v>7</v>
      </c>
      <c r="G409" s="36">
        <v>6</v>
      </c>
      <c r="H409" s="36">
        <v>6</v>
      </c>
      <c r="I409" s="36">
        <v>7</v>
      </c>
      <c r="J409" s="36">
        <v>6</v>
      </c>
      <c r="K409" s="36">
        <v>6</v>
      </c>
      <c r="L409" s="36">
        <v>5</v>
      </c>
      <c r="M409" s="36">
        <v>5</v>
      </c>
      <c r="N409" s="36">
        <v>6</v>
      </c>
      <c r="O409" s="8">
        <f>SUM(C409:N409)</f>
        <v>78</v>
      </c>
    </row>
    <row r="410" spans="1:15" ht="15">
      <c r="A410" s="24" t="s">
        <v>25</v>
      </c>
      <c r="B410" s="29" t="s">
        <v>37</v>
      </c>
      <c r="C410" s="37">
        <v>474369</v>
      </c>
      <c r="D410" s="37">
        <v>416751.5</v>
      </c>
      <c r="E410" s="37">
        <v>433042.5</v>
      </c>
      <c r="F410" s="37">
        <v>453996.5</v>
      </c>
      <c r="G410" s="37">
        <v>281374.5</v>
      </c>
      <c r="H410" s="37">
        <v>285103.75</v>
      </c>
      <c r="I410" s="37">
        <v>321198.5</v>
      </c>
      <c r="J410" s="37">
        <v>326581.5</v>
      </c>
      <c r="K410" s="37">
        <v>352599</v>
      </c>
      <c r="L410" s="37">
        <v>317256.25</v>
      </c>
      <c r="M410" s="37">
        <v>177947.5</v>
      </c>
      <c r="N410" s="37">
        <v>144945</v>
      </c>
      <c r="O410" s="10">
        <f>SUM(C410:N410)</f>
        <v>3985165.5</v>
      </c>
    </row>
    <row r="411" spans="1:15" ht="15">
      <c r="A411" s="24" t="s">
        <v>25</v>
      </c>
      <c r="B411" s="29" t="s">
        <v>0</v>
      </c>
      <c r="C411" s="37">
        <v>95993</v>
      </c>
      <c r="D411" s="37">
        <v>75753</v>
      </c>
      <c r="E411" s="37">
        <v>80507.5</v>
      </c>
      <c r="F411" s="37">
        <v>92698.5</v>
      </c>
      <c r="G411" s="37">
        <v>30080.82</v>
      </c>
      <c r="H411" s="37">
        <v>44783.25</v>
      </c>
      <c r="I411" s="37">
        <v>51292.96</v>
      </c>
      <c r="J411" s="37">
        <v>82901.02</v>
      </c>
      <c r="K411" s="37">
        <v>80709.5</v>
      </c>
      <c r="L411" s="37">
        <v>86560.25</v>
      </c>
      <c r="M411" s="37">
        <v>44193.2</v>
      </c>
      <c r="N411" s="37">
        <v>37894.5</v>
      </c>
      <c r="O411" s="10">
        <f>SUM(C411:N411)</f>
        <v>803367.5</v>
      </c>
    </row>
    <row r="412" spans="1:15" ht="15">
      <c r="A412" s="24" t="s">
        <v>25</v>
      </c>
      <c r="B412" s="25" t="s">
        <v>8</v>
      </c>
      <c r="C412" s="37">
        <v>387.06854838709677</v>
      </c>
      <c r="D412" s="37">
        <v>305.45564516129036</v>
      </c>
      <c r="E412" s="37">
        <v>335.44791666666663</v>
      </c>
      <c r="F412" s="37">
        <v>427.1820276497696</v>
      </c>
      <c r="G412" s="37">
        <v>167.11566666666667</v>
      </c>
      <c r="H412" s="37">
        <v>240.7701612903226</v>
      </c>
      <c r="I412" s="37">
        <v>236.37308755760372</v>
      </c>
      <c r="J412" s="37">
        <v>493.45845238095245</v>
      </c>
      <c r="K412" s="37">
        <v>437.95852713178283</v>
      </c>
      <c r="L412" s="37">
        <v>577.0683333333334</v>
      </c>
      <c r="M412" s="37">
        <v>285.1174193548387</v>
      </c>
      <c r="N412" s="37">
        <v>210.525</v>
      </c>
      <c r="O412" s="10">
        <f>SUM(O411/O409/O431)</f>
        <v>339.5992647058824</v>
      </c>
    </row>
    <row r="413" spans="1:15" ht="15">
      <c r="A413" s="24" t="s">
        <v>25</v>
      </c>
      <c r="B413" s="25" t="s">
        <v>9</v>
      </c>
      <c r="C413" s="37">
        <v>0.2023593447295249</v>
      </c>
      <c r="D413" s="37">
        <v>0.1817701915889925</v>
      </c>
      <c r="E413" s="37">
        <v>0.1859113135546742</v>
      </c>
      <c r="F413" s="37">
        <v>0.20418329216194397</v>
      </c>
      <c r="G413" s="37">
        <v>0.10690670263296781</v>
      </c>
      <c r="H413" s="37">
        <v>0.15707702897629372</v>
      </c>
      <c r="I413" s="37">
        <v>0.15969240205044544</v>
      </c>
      <c r="J413" s="37">
        <v>0.2538448136223271</v>
      </c>
      <c r="K413" s="37">
        <v>0.22889883408631334</v>
      </c>
      <c r="L413" s="37">
        <v>0.27284017257343235</v>
      </c>
      <c r="M413" s="37">
        <v>0.24834965368999284</v>
      </c>
      <c r="N413" s="37">
        <v>0.2614405464141571</v>
      </c>
      <c r="O413" s="14">
        <f>SUM(O411/O410)</f>
        <v>0.2015894948403021</v>
      </c>
    </row>
    <row r="414" spans="2:15" ht="15">
      <c r="B414" s="26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16"/>
    </row>
    <row r="415" spans="1:15" ht="15">
      <c r="A415" s="24" t="s">
        <v>25</v>
      </c>
      <c r="B415" s="29" t="s">
        <v>35</v>
      </c>
      <c r="C415" s="36">
        <v>7</v>
      </c>
      <c r="D415" s="36">
        <v>7</v>
      </c>
      <c r="E415" s="36">
        <v>7</v>
      </c>
      <c r="F415" s="36">
        <v>7</v>
      </c>
      <c r="G415" s="36">
        <v>9</v>
      </c>
      <c r="H415" s="36">
        <v>8</v>
      </c>
      <c r="I415" s="36">
        <v>8</v>
      </c>
      <c r="J415" s="36">
        <v>7</v>
      </c>
      <c r="K415" s="36">
        <v>6</v>
      </c>
      <c r="L415" s="36">
        <v>7</v>
      </c>
      <c r="M415" s="36">
        <v>7</v>
      </c>
      <c r="N415" s="36">
        <v>7</v>
      </c>
      <c r="O415" s="8">
        <f>SUM(C415:N415)</f>
        <v>87</v>
      </c>
    </row>
    <row r="416" spans="1:15" ht="15">
      <c r="A416" s="24" t="s">
        <v>25</v>
      </c>
      <c r="B416" s="29" t="s">
        <v>0</v>
      </c>
      <c r="C416" s="37">
        <v>77022</v>
      </c>
      <c r="D416" s="37">
        <v>68626</v>
      </c>
      <c r="E416" s="37">
        <v>71921.25</v>
      </c>
      <c r="F416" s="37">
        <v>76269</v>
      </c>
      <c r="G416" s="37">
        <v>53959</v>
      </c>
      <c r="H416" s="37">
        <v>52634</v>
      </c>
      <c r="I416" s="37">
        <v>62566</v>
      </c>
      <c r="J416" s="37">
        <v>42860</v>
      </c>
      <c r="K416" s="37">
        <v>58552</v>
      </c>
      <c r="L416" s="37">
        <v>56950</v>
      </c>
      <c r="M416" s="37">
        <v>43243</v>
      </c>
      <c r="N416" s="37">
        <v>32664</v>
      </c>
      <c r="O416" s="10">
        <f>SUM(C416:N416)</f>
        <v>697266.25</v>
      </c>
    </row>
    <row r="417" spans="1:15" ht="15">
      <c r="A417" s="24" t="s">
        <v>25</v>
      </c>
      <c r="B417" s="29" t="s">
        <v>8</v>
      </c>
      <c r="C417" s="37">
        <v>354.9400921658986</v>
      </c>
      <c r="D417" s="37">
        <v>316.2488479262673</v>
      </c>
      <c r="E417" s="37">
        <v>342.48214285714283</v>
      </c>
      <c r="F417" s="37">
        <v>351.47004608294935</v>
      </c>
      <c r="G417" s="37">
        <v>199.84814814814817</v>
      </c>
      <c r="H417" s="37">
        <v>212.23387096774195</v>
      </c>
      <c r="I417" s="37">
        <v>252.28225806451613</v>
      </c>
      <c r="J417" s="37">
        <v>218.67346938775512</v>
      </c>
      <c r="K417" s="37">
        <v>317.72403100775193</v>
      </c>
      <c r="L417" s="37">
        <v>271.1904761904762</v>
      </c>
      <c r="M417" s="37">
        <v>199.27649769585253</v>
      </c>
      <c r="N417" s="37">
        <v>155.54285714285714</v>
      </c>
      <c r="O417" s="10">
        <f>SUM(O416/O415/O431)</f>
        <v>264.25698596135373</v>
      </c>
    </row>
    <row r="418" spans="2:15" ht="15">
      <c r="B418" s="13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0"/>
    </row>
    <row r="419" spans="1:15" ht="15">
      <c r="A419" s="24" t="s">
        <v>25</v>
      </c>
      <c r="B419" s="25" t="s">
        <v>44</v>
      </c>
      <c r="C419" s="36">
        <v>4</v>
      </c>
      <c r="D419" s="36">
        <v>4</v>
      </c>
      <c r="E419" s="36">
        <v>3</v>
      </c>
      <c r="F419" s="36">
        <v>3</v>
      </c>
      <c r="G419" s="36">
        <v>3</v>
      </c>
      <c r="H419" s="36">
        <v>3</v>
      </c>
      <c r="I419" s="36">
        <v>4</v>
      </c>
      <c r="J419" s="36">
        <v>3</v>
      </c>
      <c r="K419" s="36">
        <v>3</v>
      </c>
      <c r="L419" s="36">
        <v>4</v>
      </c>
      <c r="M419" s="36">
        <v>4</v>
      </c>
      <c r="N419" s="36">
        <v>4</v>
      </c>
      <c r="O419" s="8">
        <f>SUM(C419:N419)</f>
        <v>42</v>
      </c>
    </row>
    <row r="420" spans="1:15" ht="15">
      <c r="A420" s="24" t="s">
        <v>25</v>
      </c>
      <c r="B420" s="29" t="s">
        <v>45</v>
      </c>
      <c r="C420" s="37">
        <v>165041</v>
      </c>
      <c r="D420" s="37">
        <v>133992</v>
      </c>
      <c r="E420" s="37">
        <v>108982.25</v>
      </c>
      <c r="F420" s="37">
        <v>147889.75</v>
      </c>
      <c r="G420" s="37">
        <v>112084</v>
      </c>
      <c r="H420" s="37">
        <v>100499</v>
      </c>
      <c r="I420" s="37">
        <v>111838</v>
      </c>
      <c r="J420" s="37">
        <v>129255.5</v>
      </c>
      <c r="K420" s="37">
        <v>160425</v>
      </c>
      <c r="L420" s="37">
        <v>129721.75</v>
      </c>
      <c r="M420" s="37">
        <v>144189</v>
      </c>
      <c r="N420" s="37">
        <v>110077</v>
      </c>
      <c r="O420" s="10">
        <f>SUM(C420:N420)</f>
        <v>1553994.25</v>
      </c>
    </row>
    <row r="421" spans="1:15" ht="15">
      <c r="A421" s="24" t="s">
        <v>25</v>
      </c>
      <c r="B421" s="29" t="s">
        <v>0</v>
      </c>
      <c r="C421" s="37">
        <v>23887</v>
      </c>
      <c r="D421" s="37">
        <v>46839.5</v>
      </c>
      <c r="E421" s="37">
        <v>22761.75</v>
      </c>
      <c r="F421" s="37">
        <v>24847.25</v>
      </c>
      <c r="G421" s="37">
        <v>17684.5</v>
      </c>
      <c r="H421" s="37">
        <v>34112</v>
      </c>
      <c r="I421" s="37">
        <v>39130.5</v>
      </c>
      <c r="J421" s="37">
        <v>35232</v>
      </c>
      <c r="K421" s="37">
        <v>-4485</v>
      </c>
      <c r="L421" s="37">
        <v>21634.75</v>
      </c>
      <c r="M421" s="37">
        <v>23040</v>
      </c>
      <c r="N421" s="37">
        <v>24469.5</v>
      </c>
      <c r="O421" s="10">
        <f>SUM(C421:N421)</f>
        <v>309153.75</v>
      </c>
    </row>
    <row r="422" spans="1:15" ht="15">
      <c r="A422" s="24" t="s">
        <v>25</v>
      </c>
      <c r="B422" s="25" t="s">
        <v>8</v>
      </c>
      <c r="C422" s="37">
        <v>192.63709677419357</v>
      </c>
      <c r="D422" s="37">
        <v>377.73790322580646</v>
      </c>
      <c r="E422" s="37">
        <v>252.90833333333333</v>
      </c>
      <c r="F422" s="37">
        <v>267.17473118279565</v>
      </c>
      <c r="G422" s="37">
        <v>196.49444444444447</v>
      </c>
      <c r="H422" s="37">
        <v>366.7956989247312</v>
      </c>
      <c r="I422" s="37">
        <v>315.56854838709677</v>
      </c>
      <c r="J422" s="37">
        <v>419.42857142857144</v>
      </c>
      <c r="K422" s="37">
        <v>-48.674418604651166</v>
      </c>
      <c r="L422" s="37">
        <v>180.28958333333333</v>
      </c>
      <c r="M422" s="37">
        <v>185.80645161290323</v>
      </c>
      <c r="N422" s="37">
        <v>203.9125</v>
      </c>
      <c r="O422" s="10">
        <f>SUM(O421/O419/O431)</f>
        <v>242.7014180672269</v>
      </c>
    </row>
    <row r="423" spans="1:15" ht="15">
      <c r="A423" s="24" t="s">
        <v>25</v>
      </c>
      <c r="B423" s="25" t="s">
        <v>9</v>
      </c>
      <c r="C423" s="37">
        <v>0.14473373283002405</v>
      </c>
      <c r="D423" s="37">
        <v>0.3495693772762553</v>
      </c>
      <c r="E423" s="37">
        <v>0.20885740567844763</v>
      </c>
      <c r="F423" s="37">
        <v>0.16801198189867791</v>
      </c>
      <c r="G423" s="37">
        <v>0.1577789871881803</v>
      </c>
      <c r="H423" s="37">
        <v>0.33942626294789</v>
      </c>
      <c r="I423" s="37">
        <v>0.349885548740142</v>
      </c>
      <c r="J423" s="37">
        <v>0.2725764087408273</v>
      </c>
      <c r="K423" s="37">
        <v>-0.02795698924731183</v>
      </c>
      <c r="L423" s="37">
        <v>0.16677812317518073</v>
      </c>
      <c r="M423" s="37">
        <v>0.15979027526371636</v>
      </c>
      <c r="N423" s="37">
        <v>0.22229439392425301</v>
      </c>
      <c r="O423" s="14">
        <f>SUM(O421/O420)</f>
        <v>0.1989413731743216</v>
      </c>
    </row>
    <row r="424" spans="2:15" ht="15">
      <c r="B424" s="13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28"/>
    </row>
    <row r="425" spans="1:15" ht="15">
      <c r="A425" s="24" t="s">
        <v>25</v>
      </c>
      <c r="B425" s="26" t="s">
        <v>19</v>
      </c>
      <c r="C425" s="36">
        <v>2156</v>
      </c>
      <c r="D425" s="36">
        <v>2178</v>
      </c>
      <c r="E425" s="36">
        <v>2199</v>
      </c>
      <c r="F425" s="36">
        <v>2207</v>
      </c>
      <c r="G425" s="36">
        <v>2145</v>
      </c>
      <c r="H425" s="36">
        <v>2194</v>
      </c>
      <c r="I425" s="36">
        <v>2171</v>
      </c>
      <c r="J425" s="36">
        <v>2173</v>
      </c>
      <c r="K425" s="36">
        <v>2140</v>
      </c>
      <c r="L425" s="36">
        <v>2144</v>
      </c>
      <c r="M425" s="36">
        <v>2121</v>
      </c>
      <c r="N425" s="36">
        <v>2109</v>
      </c>
      <c r="O425" s="8">
        <f>SUM(C425:N425)</f>
        <v>25937</v>
      </c>
    </row>
    <row r="426" spans="1:15" ht="15">
      <c r="A426" s="24" t="s">
        <v>25</v>
      </c>
      <c r="B426" s="7" t="s">
        <v>20</v>
      </c>
      <c r="C426" s="37">
        <v>6353195.2700000005</v>
      </c>
      <c r="D426" s="37">
        <v>6053941.89</v>
      </c>
      <c r="E426" s="37">
        <v>5901847.63</v>
      </c>
      <c r="F426" s="37">
        <v>5935489.22</v>
      </c>
      <c r="G426" s="37">
        <v>4761766.98</v>
      </c>
      <c r="H426" s="37">
        <v>5113694.84</v>
      </c>
      <c r="I426" s="37">
        <v>5237175.37</v>
      </c>
      <c r="J426" s="37">
        <v>4947970.17</v>
      </c>
      <c r="K426" s="37">
        <v>5952659.9</v>
      </c>
      <c r="L426" s="37">
        <v>5868124.08</v>
      </c>
      <c r="M426" s="37">
        <v>5863559.89</v>
      </c>
      <c r="N426" s="37">
        <v>5094650.9</v>
      </c>
      <c r="O426" s="10">
        <f>SUM(C426:N426)</f>
        <v>67084076.13999999</v>
      </c>
    </row>
    <row r="427" spans="1:15" ht="15">
      <c r="A427" s="24" t="s">
        <v>25</v>
      </c>
      <c r="B427" s="7" t="s">
        <v>8</v>
      </c>
      <c r="C427" s="37">
        <v>95.05648557663535</v>
      </c>
      <c r="D427" s="37">
        <v>89.66411756864836</v>
      </c>
      <c r="E427" s="37">
        <v>89.46259860542672</v>
      </c>
      <c r="F427" s="37">
        <v>86.75459637224667</v>
      </c>
      <c r="G427" s="37">
        <v>73.99793286713286</v>
      </c>
      <c r="H427" s="37">
        <v>75.18591525274209</v>
      </c>
      <c r="I427" s="37">
        <v>77.81719989301793</v>
      </c>
      <c r="J427" s="37">
        <v>81.32223670370128</v>
      </c>
      <c r="K427" s="37">
        <v>90.5642671158444</v>
      </c>
      <c r="L427" s="37">
        <v>91.2332723880597</v>
      </c>
      <c r="M427" s="37">
        <v>89.1782617754863</v>
      </c>
      <c r="N427" s="37">
        <v>80.52237869448396</v>
      </c>
      <c r="O427" s="10">
        <f>SUM(O426/O425/O431)</f>
        <v>85.27992045634271</v>
      </c>
    </row>
    <row r="428" spans="2:15" ht="15">
      <c r="B428" s="7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10"/>
    </row>
    <row r="429" spans="1:15" ht="15">
      <c r="A429" s="24" t="s">
        <v>25</v>
      </c>
      <c r="B429" s="7" t="s">
        <v>21</v>
      </c>
      <c r="C429" s="37">
        <v>28773.62</v>
      </c>
      <c r="D429" s="37">
        <v>112688.24</v>
      </c>
      <c r="E429" s="37">
        <v>284666.61</v>
      </c>
      <c r="F429" s="37">
        <v>476727.89</v>
      </c>
      <c r="G429" s="37">
        <v>466170.73</v>
      </c>
      <c r="H429" s="37">
        <v>593866.2</v>
      </c>
      <c r="I429" s="37">
        <v>598103.85</v>
      </c>
      <c r="J429" s="37">
        <v>281275.4</v>
      </c>
      <c r="K429" s="37">
        <v>481284.08</v>
      </c>
      <c r="L429" s="37">
        <v>617368.21</v>
      </c>
      <c r="M429" s="37">
        <v>664628.97</v>
      </c>
      <c r="N429" s="37">
        <v>623919.45</v>
      </c>
      <c r="O429" s="10">
        <f>SUM(C429:N429)</f>
        <v>5229473.25</v>
      </c>
    </row>
    <row r="430" spans="1:15" ht="15">
      <c r="A430" s="24" t="s">
        <v>25</v>
      </c>
      <c r="B430" s="7" t="s">
        <v>46</v>
      </c>
      <c r="C430" s="36">
        <v>7</v>
      </c>
      <c r="D430" s="36">
        <v>7</v>
      </c>
      <c r="E430" s="36">
        <v>7</v>
      </c>
      <c r="F430" s="36">
        <v>7</v>
      </c>
      <c r="G430" s="36">
        <v>7</v>
      </c>
      <c r="H430" s="36">
        <v>7</v>
      </c>
      <c r="I430" s="36">
        <v>8</v>
      </c>
      <c r="J430" s="36">
        <v>7</v>
      </c>
      <c r="K430" s="36">
        <v>7</v>
      </c>
      <c r="L430" s="36">
        <v>7</v>
      </c>
      <c r="M430" s="36">
        <v>7</v>
      </c>
      <c r="N430" s="36">
        <v>7</v>
      </c>
      <c r="O430" s="8">
        <f>AVERAGE(C430:L430)</f>
        <v>7.1</v>
      </c>
    </row>
    <row r="431" spans="1:15" ht="15">
      <c r="A431" s="24" t="s">
        <v>25</v>
      </c>
      <c r="B431" s="7" t="s">
        <v>22</v>
      </c>
      <c r="C431" s="37">
        <v>31</v>
      </c>
      <c r="D431" s="37">
        <v>31</v>
      </c>
      <c r="E431" s="37">
        <v>30</v>
      </c>
      <c r="F431" s="37">
        <v>31</v>
      </c>
      <c r="G431" s="37">
        <v>30</v>
      </c>
      <c r="H431" s="37">
        <v>31</v>
      </c>
      <c r="I431" s="37">
        <v>31</v>
      </c>
      <c r="J431" s="37">
        <v>28</v>
      </c>
      <c r="K431" s="37">
        <v>30.714285714285715</v>
      </c>
      <c r="L431" s="37">
        <v>30</v>
      </c>
      <c r="M431" s="37">
        <v>31</v>
      </c>
      <c r="N431" s="37">
        <v>30</v>
      </c>
      <c r="O431" s="35">
        <f>(((C430*C431)+(D430*D431)+(E430*E431)+(F430*F431)+(G430*G431)+(H430*H431)+(I430*I431)+(J430*J431)+(K430*K431)+(L430*L431)+(M430*M431)+(N430*N431))/$O$430)/COUNTIF(C431:N431,"&gt;0")</f>
        <v>30.32863849765258</v>
      </c>
    </row>
    <row r="432" spans="4:14" ht="15"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</row>
    <row r="433" spans="4:14" ht="15"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>
        <v>30</v>
      </c>
    </row>
  </sheetData>
  <printOptions/>
  <pageMargins left="1" right="0.25" top="0.25" bottom="0.25" header="0" footer="0"/>
  <pageSetup fitToHeight="6" horizontalDpi="600" verticalDpi="600" orientation="portrait" scale="77" r:id="rId1"/>
  <rowBreaks count="7" manualBreakCount="7">
    <brk id="71" max="14" man="1"/>
    <brk id="108" max="255" man="1"/>
    <brk id="179" max="14" man="1"/>
    <brk id="216" max="255" man="1"/>
    <brk id="287" max="14" man="1"/>
    <brk id="324" max="14" man="1"/>
    <brk id="39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Maren Rubino</dc:creator>
  <cp:keywords/>
  <dc:description/>
  <cp:lastModifiedBy>StephanieJohnson</cp:lastModifiedBy>
  <cp:lastPrinted>2010-08-17T22:35:02Z</cp:lastPrinted>
  <dcterms:created xsi:type="dcterms:W3CDTF">1997-08-11T22:24:12Z</dcterms:created>
  <dcterms:modified xsi:type="dcterms:W3CDTF">2011-08-18T14:17:50Z</dcterms:modified>
  <cp:category/>
  <cp:version/>
  <cp:contentType/>
  <cp:contentStatus/>
</cp:coreProperties>
</file>